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9045" activeTab="1"/>
  </bookViews>
  <sheets>
    <sheet name="Tahunan" sheetId="7" r:id="rId1"/>
    <sheet name="Triwulanan" sheetId="1" r:id="rId2"/>
  </sheets>
  <definedNames>
    <definedName name="_xlnm.Print_Area" localSheetId="0">Tahunan!$A$2:$J$103</definedName>
    <definedName name="_xlnm.Print_Area" localSheetId="1">Triwulanan!$A$1:$V$102</definedName>
  </definedNames>
  <calcPr calcId="124519"/>
</workbook>
</file>

<file path=xl/calcChain.xml><?xml version="1.0" encoding="utf-8"?>
<calcChain xmlns="http://schemas.openxmlformats.org/spreadsheetml/2006/main">
  <c r="O53" i="1"/>
  <c r="O97"/>
  <c r="O83" l="1"/>
  <c r="R88"/>
  <c r="R86"/>
  <c r="R85"/>
  <c r="R79"/>
  <c r="R78"/>
  <c r="R77"/>
  <c r="R69"/>
  <c r="R68"/>
  <c r="R70" s="1"/>
  <c r="P88"/>
  <c r="O88"/>
  <c r="P70"/>
  <c r="P79" l="1"/>
  <c r="O79"/>
  <c r="O70"/>
  <c r="G47"/>
  <c r="G46"/>
  <c r="G45"/>
  <c r="G41"/>
  <c r="G40"/>
  <c r="G39"/>
  <c r="G33"/>
  <c r="G31"/>
  <c r="G20"/>
  <c r="G14"/>
  <c r="G11"/>
  <c r="D32" l="1"/>
  <c r="D31"/>
  <c r="D20" l="1"/>
  <c r="D14"/>
  <c r="D11"/>
  <c r="F33" i="7" l="1"/>
  <c r="G33"/>
  <c r="G32" l="1"/>
  <c r="G15"/>
  <c r="F15"/>
  <c r="G12"/>
  <c r="F12"/>
  <c r="C67" i="1"/>
  <c r="D67"/>
  <c r="C70"/>
  <c r="D70"/>
  <c r="D87"/>
  <c r="O13"/>
  <c r="O15" s="1"/>
  <c r="P13"/>
  <c r="P15" s="1"/>
  <c r="Q13"/>
  <c r="Q15" s="1"/>
  <c r="R13"/>
  <c r="R15" s="1"/>
  <c r="S13"/>
  <c r="S15" s="1"/>
  <c r="O19"/>
  <c r="O25" s="1"/>
  <c r="P19"/>
  <c r="P24" s="1"/>
  <c r="P25" s="1"/>
  <c r="Q19"/>
  <c r="Q24" s="1"/>
  <c r="Q25" s="1"/>
  <c r="R19"/>
  <c r="S19"/>
  <c r="P34"/>
  <c r="P36" s="1"/>
  <c r="Q34"/>
  <c r="Q36" s="1"/>
  <c r="R34"/>
  <c r="S34"/>
  <c r="O43"/>
  <c r="O49" s="1"/>
  <c r="G27" i="7" l="1"/>
  <c r="F27"/>
  <c r="F31" s="1"/>
  <c r="F30" s="1"/>
  <c r="D82" i="1"/>
  <c r="C82"/>
  <c r="C86" s="1"/>
  <c r="C85" s="1"/>
  <c r="P37"/>
  <c r="P57" s="1"/>
  <c r="S57"/>
  <c r="R57"/>
  <c r="O50"/>
  <c r="O55" s="1"/>
  <c r="O57" s="1"/>
  <c r="Q37"/>
  <c r="Q57" s="1"/>
  <c r="K11"/>
  <c r="K12"/>
  <c r="K13"/>
  <c r="K14"/>
  <c r="K15"/>
  <c r="K16"/>
  <c r="K17"/>
  <c r="K18"/>
  <c r="K19"/>
  <c r="K20"/>
  <c r="K21"/>
  <c r="K22"/>
  <c r="K23"/>
  <c r="K24"/>
  <c r="K25"/>
  <c r="K26"/>
  <c r="K27"/>
  <c r="K28"/>
  <c r="K29"/>
  <c r="K31"/>
  <c r="K32"/>
  <c r="K33"/>
  <c r="K34"/>
  <c r="K35"/>
  <c r="K36"/>
  <c r="K39"/>
  <c r="K40"/>
  <c r="K41"/>
  <c r="K43"/>
  <c r="K44"/>
  <c r="K45"/>
  <c r="K46"/>
  <c r="K47"/>
  <c r="K48"/>
  <c r="K49"/>
  <c r="K51"/>
  <c r="K52"/>
  <c r="K53"/>
  <c r="K54"/>
  <c r="K55"/>
  <c r="K56"/>
  <c r="K57"/>
  <c r="K58"/>
  <c r="H38"/>
  <c r="I38"/>
  <c r="D42"/>
  <c r="D38" s="1"/>
  <c r="E42"/>
  <c r="E38" s="1"/>
  <c r="F42"/>
  <c r="F38" s="1"/>
  <c r="G42"/>
  <c r="G38" s="1"/>
  <c r="C42"/>
  <c r="D50"/>
  <c r="E50"/>
  <c r="F50"/>
  <c r="G50"/>
  <c r="H50"/>
  <c r="I50"/>
  <c r="C50"/>
  <c r="D30"/>
  <c r="E30"/>
  <c r="F30"/>
  <c r="G30"/>
  <c r="H30"/>
  <c r="I30"/>
  <c r="C30"/>
  <c r="D10"/>
  <c r="E10"/>
  <c r="F10"/>
  <c r="G10"/>
  <c r="H10"/>
  <c r="I10"/>
  <c r="C10"/>
  <c r="G31" i="7" l="1"/>
  <c r="G30" s="1"/>
  <c r="C9" i="1"/>
  <c r="F37"/>
  <c r="H37"/>
  <c r="D86"/>
  <c r="D85" s="1"/>
  <c r="D88" s="1"/>
  <c r="C88"/>
  <c r="E37"/>
  <c r="K50"/>
  <c r="I37"/>
  <c r="K42"/>
  <c r="D37"/>
  <c r="C38"/>
  <c r="K38" s="1"/>
  <c r="K10"/>
  <c r="G37"/>
  <c r="D9"/>
  <c r="K30"/>
  <c r="F9"/>
  <c r="E9"/>
  <c r="G9"/>
  <c r="H9"/>
  <c r="I9"/>
  <c r="C37" l="1"/>
  <c r="K37" s="1"/>
  <c r="K9"/>
</calcChain>
</file>

<file path=xl/sharedStrings.xml><?xml version="1.0" encoding="utf-8"?>
<sst xmlns="http://schemas.openxmlformats.org/spreadsheetml/2006/main" count="539" uniqueCount="327">
  <si>
    <t>Laporan Posisi Keuangan</t>
  </si>
  <si>
    <t>(dalam jutaan rupiah)</t>
  </si>
  <si>
    <t>URAIAN</t>
  </si>
  <si>
    <t>Dana Perusahaan</t>
  </si>
  <si>
    <t>Dana Tabarru' dan Tanahud</t>
  </si>
  <si>
    <t>Dana Investasi Peserta</t>
  </si>
  <si>
    <t>Gabungan</t>
  </si>
  <si>
    <t>SAK</t>
  </si>
  <si>
    <t>SAP</t>
  </si>
  <si>
    <t>SAK DT</t>
  </si>
  <si>
    <t>SAK DTH</t>
  </si>
  <si>
    <t>Penyesuaian</t>
  </si>
  <si>
    <t>ASET</t>
  </si>
  <si>
    <t>Investasi</t>
  </si>
  <si>
    <t xml:space="preserve">Deposito </t>
  </si>
  <si>
    <t>Sertifikat Deposito</t>
  </si>
  <si>
    <t>Saham Syariah</t>
  </si>
  <si>
    <t>Sukuk atau Obligasi Syariah</t>
  </si>
  <si>
    <t>MTN Syariah</t>
  </si>
  <si>
    <t>Surat Berharga Syariah Negara</t>
  </si>
  <si>
    <t>Surat Berharga Syariah yang Diterbitkan oleh  Bank Indonesia</t>
  </si>
  <si>
    <t>Surat Berharga Syariah yang Diterbitkan oleh Lembaga Multinasional</t>
  </si>
  <si>
    <t>Reksa Dana Syariah</t>
  </si>
  <si>
    <t>Efek Beragun Aset Syariah</t>
  </si>
  <si>
    <t>Dana Investasi Real Estate Syariah</t>
  </si>
  <si>
    <t>REPO</t>
  </si>
  <si>
    <t>Pembiayaan Melalui Kerjasama dengan Pihak Lain</t>
  </si>
  <si>
    <t>Pembiayaan Syariah Dengan Hak Tanggungan</t>
  </si>
  <si>
    <t>Penyertaan Langsung</t>
  </si>
  <si>
    <t>Properti Investasi</t>
  </si>
  <si>
    <t>Emas  murni</t>
  </si>
  <si>
    <t>Investasi lain</t>
  </si>
  <si>
    <t>Bukan investasi</t>
  </si>
  <si>
    <t>Kas dan Bank</t>
  </si>
  <si>
    <t xml:space="preserve">Tagihan </t>
  </si>
  <si>
    <t>Aset Reasuransi</t>
  </si>
  <si>
    <t>Biaya akuisisi yang ditangguhkan</t>
  </si>
  <si>
    <t>Property Bukan Investasi</t>
  </si>
  <si>
    <t>Aset Lain</t>
  </si>
  <si>
    <t>Liabilitas</t>
  </si>
  <si>
    <t>Utang klaim dan manfaat dibayar</t>
  </si>
  <si>
    <t>Biaya yang Masih Harus Dibayar</t>
  </si>
  <si>
    <t>Utang lain</t>
  </si>
  <si>
    <t>Penyisihan Teknis</t>
  </si>
  <si>
    <t>Penyisihan ujroh</t>
  </si>
  <si>
    <t>Penyisihan PAYDI yang memberikan garansi pokok investasi</t>
  </si>
  <si>
    <t>Penyisihan kontribusi</t>
  </si>
  <si>
    <t>Penyisihan atas kontribusi yang belum merupakan pendapatan</t>
  </si>
  <si>
    <t>Penyisihan  klaim</t>
  </si>
  <si>
    <t>Penyisihan atas risiko bencana</t>
  </si>
  <si>
    <t>Qardh</t>
  </si>
  <si>
    <t>Ekuitas Dana</t>
  </si>
  <si>
    <t xml:space="preserve">Modal Disetor </t>
  </si>
  <si>
    <t>Agio/Disagio Saham</t>
  </si>
  <si>
    <t>Akumulasi Dana</t>
  </si>
  <si>
    <t>Profit Equilization Reserve</t>
  </si>
  <si>
    <t>Saldo Laba</t>
  </si>
  <si>
    <t>Komponen Ekuitas Lainnya</t>
  </si>
  <si>
    <t>Selisih Saldo SAK dan Saldo SAP</t>
  </si>
  <si>
    <t>Aset Yang Tidak Diperkenankan</t>
  </si>
  <si>
    <t>Laporan Kinerja Keuangan</t>
  </si>
  <si>
    <t>Uraian</t>
  </si>
  <si>
    <t xml:space="preserve">Dana Investasi Peserta 	</t>
  </si>
  <si>
    <t>Dana Tanahud</t>
  </si>
  <si>
    <t xml:space="preserve">Akad Wakalah Bil Ujrah </t>
  </si>
  <si>
    <t xml:space="preserve">Akad Mudharabah </t>
  </si>
  <si>
    <t xml:space="preserve">Penyesuaian </t>
  </si>
  <si>
    <t xml:space="preserve">Gabungan </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</si>
  <si>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</si>
  <si>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</si>
  <si>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</si>
  <si>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</si>
  <si>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</si>
  <si>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</si>
  <si>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</si>
  <si>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</si>
  <si>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Tabarru'/Kontribusi Tanahud/Ujroh/Alokasi Investasi</t>
  </si>
  <si>
    <t>Kontribusi Reasuransi/Retrosesi</t>
  </si>
  <si>
    <t xml:space="preserve">Kontribusi Neto </t>
  </si>
  <si>
    <t>Penurunan (Kenaikan) Penyisihan Kontribusi dan PAKYBMP (Net Setelah Aset Reasuransi)</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</si>
  <si>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</si>
  <si>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</si>
  <si>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</si>
  <si>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</si>
  <si>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</si>
  <si>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</si>
  <si>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</si>
  <si>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</si>
  <si>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a. Klaim Bruto</t>
  </si>
  <si>
    <t>b. Klaim recovery</t>
  </si>
  <si>
    <t xml:space="preserve">c. Kenaikan (Penurunan) Penyisihan Klaim </t>
  </si>
  <si>
    <t>d. Penarikan Dana Investasi Peserta yang telah jatuh tempo</t>
  </si>
  <si>
    <t>e. Penarikan/Penebusan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</si>
  <si>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</si>
  <si>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</si>
  <si>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</si>
  <si>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</si>
  <si>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</si>
  <si>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</si>
  <si>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</si>
  <si>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</si>
  <si>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</si>
  <si>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</si>
  <si>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</si>
  <si>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</si>
  <si>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</si>
  <si>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</si>
  <si>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</si>
  <si>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</si>
  <si>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</si>
  <si>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</si>
  <si>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</si>
  <si>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</si>
  <si>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</si>
  <si>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</si>
  <si>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</si>
  <si>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 xml:space="preserve">Dana Tabarru' </t>
  </si>
  <si>
    <t>LIABILITAS DAN EKUITAS DANA</t>
  </si>
  <si>
    <t>PENCAPAIAN TINGKAT SOLVABILITAS</t>
  </si>
  <si>
    <t>Keterangan</t>
  </si>
  <si>
    <t>Dana Tabarru' dan Dana Tanahud</t>
  </si>
  <si>
    <t>Tingkat Solvabilitas</t>
  </si>
  <si>
    <t>A. Aset yang diperkenankan (AYD)</t>
  </si>
  <si>
    <t>B. Liabilitas selain Qardh dari Dana Perusahaan</t>
  </si>
  <si>
    <t>Dana Tabarru dan dana Tanahud Minimum Berbasis Risiko (DTMBR)</t>
  </si>
  <si>
    <t>A. Risiko Kredit</t>
  </si>
  <si>
    <t>B. Risiko Likuiditas</t>
  </si>
  <si>
    <t>C. Risiko Pasar</t>
  </si>
  <si>
    <t>D. Risiko Asuransi</t>
  </si>
  <si>
    <t>E. Risiko Operasional</t>
  </si>
  <si>
    <t>1. Risiko PAYDI Digaransi</t>
  </si>
  <si>
    <t>a. Risiko Kredit</t>
  </si>
  <si>
    <t>b. Risiko Likuiditas</t>
  </si>
  <si>
    <t>c. Risiko Pasar</t>
  </si>
  <si>
    <t>2. Aset PAYDI Digaransi</t>
  </si>
  <si>
    <t>3. Liabilitas PAYDI Digaransi</t>
  </si>
  <si>
    <t>Aset yang Tersedia Untuk Qardh yang Diperhitungkan sebagai Penambah AYD Dana Tabarru' dan Tanahud</t>
  </si>
  <si>
    <t xml:space="preserve">A. Kekurangan (kelebihan) tingkat solvabilitas dari target internal </t>
  </si>
  <si>
    <t>B. Ketidakcukupan investasi, kas dan bank</t>
  </si>
  <si>
    <t xml:space="preserve">Rasio Tingkat Solvabilitas Dana Tabarru' dan Dana Tanahud, dan Dana Perusahaan </t>
  </si>
  <si>
    <t>RASIO KEUANGAN SELAIN TINGKAT SOLVABILITAS</t>
  </si>
  <si>
    <t>Indikator</t>
  </si>
  <si>
    <t>Rasio Likuiditas</t>
  </si>
  <si>
    <t>A. Kekayaan lancar</t>
  </si>
  <si>
    <t>B. Kewajiban lancar</t>
  </si>
  <si>
    <t>C. Rasio (a:b)</t>
  </si>
  <si>
    <t>Rasio perimbangan investasi dengan liabilitas</t>
  </si>
  <si>
    <t>A. Investasi, kas dan bank</t>
  </si>
  <si>
    <t>B. Penyisihan teknis</t>
  </si>
  <si>
    <t>C. Utang klaim retensi sendiri</t>
  </si>
  <si>
    <t>D. Rasio [a:(b+c)]</t>
  </si>
  <si>
    <t>A. Pendapatan investasi netto</t>
  </si>
  <si>
    <t>B. Rata-rata investasi</t>
  </si>
  <si>
    <t>Rasio beban klaim</t>
  </si>
  <si>
    <t>A. Beban klaim netto</t>
  </si>
  <si>
    <t>B. Kontribusi netto</t>
  </si>
  <si>
    <t>Rasio perubahan dana</t>
  </si>
  <si>
    <t>A. Dana tahun/triwulan/bulan berjalan</t>
  </si>
  <si>
    <t>B. Dana tahun/triwulan/bulan lalu</t>
  </si>
  <si>
    <t>C. Perubahan dana (a-b)</t>
  </si>
  <si>
    <t>D. Rasio (c:b)</t>
  </si>
  <si>
    <t>Rasio Aset Unit Syariah</t>
  </si>
  <si>
    <t>A. Aset Dana Tabarru dan Dana Tanahud</t>
  </si>
  <si>
    <t>B. Aset Dana Investasi Peserta</t>
  </si>
  <si>
    <t>C. Aset Dana Asuransi Perusahaan (Konvensional)</t>
  </si>
  <si>
    <t>D. Rasio (a+b) : (a+b+c)</t>
  </si>
  <si>
    <t>Penghitungan Qardh yang Diperlukan Dana Tabarru</t>
  </si>
  <si>
    <t>A. Jumlah Kewajiban selain Qardh</t>
  </si>
  <si>
    <t>B. Jumlah Aset</t>
  </si>
  <si>
    <t>Jumlah Qardh yang Diperlukan (a-b)</t>
  </si>
  <si>
    <t>Penghitungan Qardh yang Diperlukan Dana Tanahud</t>
  </si>
  <si>
    <t>Reasuradur Utama</t>
  </si>
  <si>
    <t>%</t>
  </si>
  <si>
    <t>Dewan Pengawas Syariah</t>
  </si>
  <si>
    <t>Pemilik Perusahaan</t>
  </si>
  <si>
    <t>Dewan Komisaris</t>
  </si>
  <si>
    <t>Dewan Direksi</t>
  </si>
  <si>
    <t>Jakarta .....20xx</t>
  </si>
  <si>
    <t>Ringkasan Laporan Keuangan</t>
  </si>
  <si>
    <t>Surat Berharga Syariah yang Diterbitkan oleh Negara Selain NKRI</t>
  </si>
  <si>
    <t>Kenaikan (penurunan) Penyisihan PAYDI yang Memberikan Garansi Pokok Investasi</t>
  </si>
  <si>
    <t>Tingkat Solvabilitas sebelum memperhitungkan Aset yang Tersedia untuk Qardh (dalam %)</t>
  </si>
  <si>
    <t>Tingkat Solvabilitas dengan DTMBR/MMBR yang Dipersyaratkan Peraturan</t>
  </si>
  <si>
    <t>Target Tingkat Solvabilitas Internal</t>
  </si>
  <si>
    <t>No.</t>
  </si>
  <si>
    <t>Jabatan</t>
  </si>
  <si>
    <t>Nama</t>
  </si>
  <si>
    <t>1.</t>
  </si>
  <si>
    <t>2.</t>
  </si>
  <si>
    <t xml:space="preserve">Direksi </t>
  </si>
  <si>
    <t>PT ..................</t>
  </si>
  <si>
    <t>(Nama Lengkap)</t>
  </si>
  <si>
    <t>ttd</t>
  </si>
  <si>
    <t>Laporan Posisi Keuangan Asuransi Syariah</t>
  </si>
  <si>
    <t>Laporan Laba Rugi dan Pendapatan Komprehensif Lain</t>
  </si>
  <si>
    <t>Laporan Surplus Defisit Underwiriting Dana Tabarru'</t>
  </si>
  <si>
    <t>(Audited)</t>
  </si>
  <si>
    <t xml:space="preserve">ASET </t>
  </si>
  <si>
    <t xml:space="preserve">PENDAPATAN USAHA </t>
  </si>
  <si>
    <t xml:space="preserve">PENDAPATAN ASURANSI </t>
  </si>
  <si>
    <t xml:space="preserve">Kas dan setara kas </t>
  </si>
  <si>
    <t xml:space="preserve">X </t>
  </si>
  <si>
    <t xml:space="preserve">Pendapatan ujrah pengelolaan dana tabarru’ </t>
  </si>
  <si>
    <t xml:space="preserve">x </t>
  </si>
  <si>
    <t xml:space="preserve">Pendapatan kontribusi </t>
  </si>
  <si>
    <t xml:space="preserve">Piutang kontribusi </t>
  </si>
  <si>
    <t xml:space="preserve">Pendapatan ujrah pengelolaan investasi dana peserta </t>
  </si>
  <si>
    <t xml:space="preserve">Bagian pengelola atas kontribusi </t>
  </si>
  <si>
    <t xml:space="preserve">Piutang reasuransi </t>
  </si>
  <si>
    <t xml:space="preserve">Pendapatan alokasi surplus underwriting </t>
  </si>
  <si>
    <t xml:space="preserve">Bagian reasuransi atas kontribusi </t>
  </si>
  <si>
    <t xml:space="preserve">Piutang murabahah </t>
  </si>
  <si>
    <t xml:space="preserve">Pendapatan investasi </t>
  </si>
  <si>
    <t xml:space="preserve">Piutang istishna’ </t>
  </si>
  <si>
    <t xml:space="preserve">BEBAN USAHA </t>
  </si>
  <si>
    <t xml:space="preserve">BEBAN ASURANSI </t>
  </si>
  <si>
    <t xml:space="preserve">Pembiayaan mudharabah </t>
  </si>
  <si>
    <t xml:space="preserve">Beban usaha </t>
  </si>
  <si>
    <t xml:space="preserve">Beban klaim </t>
  </si>
  <si>
    <t xml:space="preserve">Pembiayaan musyarakah </t>
  </si>
  <si>
    <t xml:space="preserve">LABA (RUGI) USAHA </t>
  </si>
  <si>
    <t xml:space="preserve">Bagian reasuransi atas klaim </t>
  </si>
  <si>
    <t xml:space="preserve">Investasi pada surat berharga </t>
  </si>
  <si>
    <t xml:space="preserve">Pendapatan nonusaha </t>
  </si>
  <si>
    <t xml:space="preserve">Perubahan penyisihan klaim dalam proses </t>
  </si>
  <si>
    <t>Investasi pada entitas asosiasi dan ventura bersama</t>
  </si>
  <si>
    <t>Beban nonusaha</t>
  </si>
  <si>
    <t>Perubahan penyisihan klaim sudah terjadi namun belum dilaporkan</t>
  </si>
  <si>
    <t xml:space="preserve">Piutang salam </t>
  </si>
  <si>
    <t xml:space="preserve">LABA (RUG) SEBELUM PAJAK </t>
  </si>
  <si>
    <t xml:space="preserve">Perubahan penyisihan iuran belum merupakan pendapatan </t>
  </si>
  <si>
    <t xml:space="preserve">Aset ijarah </t>
  </si>
  <si>
    <t xml:space="preserve">Beban pajak penghasilan </t>
  </si>
  <si>
    <t xml:space="preserve">Perubahan penyisihan manfaat polis masa depan </t>
  </si>
  <si>
    <t xml:space="preserve">Properti investasi </t>
  </si>
  <si>
    <t xml:space="preserve">LABA (RUGI) </t>
  </si>
  <si>
    <t xml:space="preserve">Aset tetap </t>
  </si>
  <si>
    <t xml:space="preserve">PENGHASILAN KOMRPEHENSIF LAIN </t>
  </si>
  <si>
    <t xml:space="preserve">SURPLUS (DEFISIT) UNDERWRITING </t>
  </si>
  <si>
    <t xml:space="preserve">Aset takberwujud </t>
  </si>
  <si>
    <t xml:space="preserve">Tidak akan direklasifikasi ke laba rugi </t>
  </si>
  <si>
    <t xml:space="preserve">Surplus underwriting yang dialokasikan ke peserta individual </t>
  </si>
  <si>
    <t xml:space="preserve">TOTAL ASET </t>
  </si>
  <si>
    <t xml:space="preserve">XXX </t>
  </si>
  <si>
    <t xml:space="preserve">Surplus revaluasi aset tetap &amp; takberwujud </t>
  </si>
  <si>
    <t xml:space="preserve">Surplus underwriting yang dialokasikan ke entitas pengelola </t>
  </si>
  <si>
    <t xml:space="preserve">Pengukuran-kembali liabilitas imbalan pasti </t>
  </si>
  <si>
    <t xml:space="preserve">Surplus underwriting yang dialokasikan ke dana tabarru’ </t>
  </si>
  <si>
    <t xml:space="preserve">LIABILITAS </t>
  </si>
  <si>
    <t xml:space="preserve">Pajak penghasilan  </t>
  </si>
  <si>
    <t xml:space="preserve">PENDAPATAN DAN BEBAN INVESTASI </t>
  </si>
  <si>
    <t xml:space="preserve">Utang klaim </t>
  </si>
  <si>
    <t xml:space="preserve">Akan direklasifikasi ke laba rugi </t>
  </si>
  <si>
    <t xml:space="preserve">Pendapatan bagi hasil </t>
  </si>
  <si>
    <t xml:space="preserve">Utang reasuransi </t>
  </si>
  <si>
    <t xml:space="preserve">Selisih kurs penjabaran laporan keuangan </t>
  </si>
  <si>
    <t xml:space="preserve">Keuntungan pelepasan investasi </t>
  </si>
  <si>
    <t xml:space="preserve">Bagian peserta atas surplus underwriting </t>
  </si>
  <si>
    <t xml:space="preserve">Selisih nilai wajar sukuk FVTOCI &amp; aset keuangan AFS </t>
  </si>
  <si>
    <t xml:space="preserve">Perubahan nilai wajar investasi </t>
  </si>
  <si>
    <t xml:space="preserve">Ujrah diterima di muka </t>
  </si>
  <si>
    <t xml:space="preserve">Beban investasi  </t>
  </si>
  <si>
    <t xml:space="preserve">Penyisihan klaim dalam proses </t>
  </si>
  <si>
    <t xml:space="preserve">PENGHASILAN KOMPREHENSIF </t>
  </si>
  <si>
    <t xml:space="preserve">SURPLUS (DEFISIT) DANA TABARRU’ </t>
  </si>
  <si>
    <t xml:space="preserve">Penyisihan klaim sudah terjadi tetapi belum dilaporkan </t>
  </si>
  <si>
    <t xml:space="preserve">SALDO AWAL DANA TABARRU’ </t>
  </si>
  <si>
    <t xml:space="preserve">Penyisihan kontribusi yang belum menjadi hak </t>
  </si>
  <si>
    <t xml:space="preserve">SALDO AKHIR DANA TABARRU’ </t>
  </si>
  <si>
    <t xml:space="preserve">Penyisihan manfaat polis masa depan </t>
  </si>
  <si>
    <t xml:space="preserve">DANA PESERTA </t>
  </si>
  <si>
    <t xml:space="preserve">Dana investasi </t>
  </si>
  <si>
    <t xml:space="preserve">Dana tabarru’ </t>
  </si>
  <si>
    <t>EKUITAS</t>
  </si>
  <si>
    <t xml:space="preserve">Modal disetor </t>
  </si>
  <si>
    <t xml:space="preserve">Tambahan modal disetor </t>
  </si>
  <si>
    <t xml:space="preserve">Saldo penghasilan komprehensif lain </t>
  </si>
  <si>
    <t xml:space="preserve">Saldo laba </t>
  </si>
  <si>
    <t>TOTAL LIABILITAS, DANA PESERTA, DAN EKUITAS</t>
  </si>
  <si>
    <t>Laporan Tingkat Solvabilitas dan Rasio Keuangan Selain Tingkat Solvabilitas Disusun Berdasarkan Peraturan Perundangan.</t>
  </si>
  <si>
    <t>Nominal (Jutaan Rp)</t>
  </si>
  <si>
    <t>Ketua</t>
  </si>
  <si>
    <t>Komisaris Utama</t>
  </si>
  <si>
    <t>Komisaris Independen</t>
  </si>
  <si>
    <t>3.  .......................</t>
  </si>
  <si>
    <t>1. ........................</t>
  </si>
  <si>
    <t>2. .......................</t>
  </si>
  <si>
    <t>Anggota</t>
  </si>
  <si>
    <t>...%</t>
  </si>
  <si>
    <t>Direktur Utama</t>
  </si>
  <si>
    <t>Direktur Keuangan</t>
  </si>
  <si>
    <t>Direktur Operasional</t>
  </si>
  <si>
    <t>Laporan Posisi Keuangan, Laporan Kinerja Keuangan, Laporan Tingkat Solvabilitas, dan Laporan Rasio Keuangan Selain Solvabilitas merupakan laporan unaudited yang disusun berdasarkan peraturan perundangan.</t>
  </si>
  <si>
    <t>Laporan Keuangan PT ...................</t>
  </si>
  <si>
    <t>Tahun ...............</t>
  </si>
  <si>
    <t>Laporan Posisi Keuangan, Laporan Laba Rugi dan Pendapatan Komprehensif Lain, dan Laporan Surplus Defisit Underwriting Dana Tabarru' disusun berdasarkan standar akuntansi keuangan yang berlaku umum dan telah diaudit oleh Kantor Akuntan Publik ............................</t>
  </si>
  <si>
    <t>Rasio Pendapatan Investasi Neto</t>
  </si>
  <si>
    <t>Rasio Pendapatan Investasi Netto</t>
  </si>
  <si>
    <t>PT. Asuransi Sinar Mas Cabang Syariah</t>
  </si>
  <si>
    <t>Triwulan III Tahun 2017</t>
  </si>
  <si>
    <t>PT. Reasuransi Syariah Indonesia</t>
  </si>
  <si>
    <t>PT. Reasuransi Nasional  Indonesia</t>
  </si>
  <si>
    <t>3.</t>
  </si>
  <si>
    <t>PT. Maskapai Reasuransi Indonesia</t>
  </si>
  <si>
    <t>Drs.KH.A.Nazri Adlani</t>
  </si>
  <si>
    <t>Dr. Luqyan Tamanni, M.Ec</t>
  </si>
  <si>
    <t>PT. Sinar Mas Multiartha Tbk</t>
  </si>
  <si>
    <t>PT. Sinar Mas Multifinance</t>
  </si>
  <si>
    <t>99,999%</t>
  </si>
  <si>
    <t>0,001%</t>
  </si>
  <si>
    <t>Jakarta ,27 Oktober 2017</t>
  </si>
  <si>
    <t>PT Asuransi Sinar Mas Cabang Syariah</t>
  </si>
  <si>
    <t>Njoman Sudartha</t>
  </si>
  <si>
    <t>4.</t>
  </si>
  <si>
    <t>Indra Widjaja</t>
  </si>
  <si>
    <t>Ivena Widjaja</t>
  </si>
  <si>
    <t>Sinarta Ginardi</t>
  </si>
  <si>
    <t>Petrus Kiki Andries</t>
  </si>
  <si>
    <t>Wakil Komisaris Utama</t>
  </si>
  <si>
    <t>5.</t>
  </si>
  <si>
    <t>6.</t>
  </si>
  <si>
    <t>Howen Widjaja</t>
  </si>
  <si>
    <t>I Ketut Pasek Swastika</t>
  </si>
  <si>
    <t>Dumasi M.M Samosir</t>
  </si>
  <si>
    <t>Aryanto Alimin</t>
  </si>
  <si>
    <t>Marten Petrus Lalamentik</t>
  </si>
  <si>
    <t>Direktur</t>
  </si>
</sst>
</file>

<file path=xl/styles.xml><?xml version="1.0" encoding="utf-8"?>
<styleSheet xmlns="http://schemas.openxmlformats.org/spreadsheetml/2006/main">
  <numFmts count="3">
    <numFmt numFmtId="164" formatCode="_(* #,##0.00_);_(* \(#,##0.00\);_(* &quot; - &quot;??_);_(@_)"/>
    <numFmt numFmtId="165" formatCode="_(* #,##0_);_(* \(#,##0\);_(* &quot; - &quot;??_);_(@_)"/>
    <numFmt numFmtId="166" formatCode="_(* #,##0.000_);_(* \(#,##0.000\);_(* &quot; - &quot;??_);_(@_)"/>
  </numFmts>
  <fonts count="23">
    <font>
      <sz val="11"/>
      <color theme="1"/>
      <name val="Calibri"/>
      <family val="2"/>
      <charset val="1"/>
      <scheme val="minor"/>
    </font>
    <font>
      <sz val="11"/>
      <name val="Calibri"/>
      <family val="2"/>
    </font>
    <font>
      <sz val="10"/>
      <name val="Calibri"/>
      <family val="2"/>
    </font>
    <font>
      <sz val="11"/>
      <name val="Calibri"/>
      <family val="2"/>
    </font>
    <font>
      <sz val="10"/>
      <name val="Calibri"/>
      <family val="2"/>
    </font>
    <font>
      <sz val="10"/>
      <color rgb="FFFFFFFF"/>
      <name val="Calibri"/>
      <family val="2"/>
    </font>
    <font>
      <b/>
      <sz val="20"/>
      <name val="Calibri"/>
      <family val="2"/>
    </font>
    <font>
      <b/>
      <sz val="14"/>
      <name val="Calibri"/>
      <family val="2"/>
    </font>
    <font>
      <sz val="14"/>
      <name val="Calibri"/>
      <family val="2"/>
    </font>
    <font>
      <b/>
      <sz val="16"/>
      <color theme="1"/>
      <name val="Calibri"/>
      <family val="2"/>
      <scheme val="minor"/>
    </font>
    <font>
      <b/>
      <sz val="18"/>
      <color theme="1"/>
      <name val="Calibri"/>
      <family val="2"/>
      <scheme val="minor"/>
    </font>
    <font>
      <b/>
      <sz val="16"/>
      <color rgb="FF000000"/>
      <name val="Calibri"/>
      <family val="2"/>
    </font>
    <font>
      <sz val="16"/>
      <color rgb="FF000000"/>
      <name val="Calibri"/>
      <family val="2"/>
    </font>
    <font>
      <b/>
      <sz val="14"/>
      <color rgb="FF000000"/>
      <name val="Calibri"/>
      <family val="2"/>
    </font>
    <font>
      <sz val="14"/>
      <color rgb="FF000000"/>
      <name val="Calibri"/>
      <family val="2"/>
    </font>
    <font>
      <sz val="14"/>
      <color theme="1"/>
      <name val="Calibri"/>
      <family val="2"/>
      <scheme val="minor"/>
    </font>
    <font>
      <sz val="14"/>
      <color rgb="FFFFFFFF"/>
      <name val="Calibri"/>
      <family val="2"/>
    </font>
    <font>
      <b/>
      <sz val="14"/>
      <color theme="1"/>
      <name val="Calibri"/>
      <family val="2"/>
      <scheme val="minor"/>
    </font>
    <font>
      <sz val="14"/>
      <color theme="1"/>
      <name val="Calibri"/>
      <family val="2"/>
      <charset val="1"/>
      <scheme val="minor"/>
    </font>
    <font>
      <sz val="11"/>
      <color theme="1"/>
      <name val="Calibri"/>
      <family val="2"/>
      <charset val="1"/>
      <scheme val="minor"/>
    </font>
    <font>
      <sz val="11"/>
      <name val="Calibri"/>
      <family val="2"/>
    </font>
    <font>
      <sz val="11"/>
      <name val="Bookman Old Style"/>
      <family val="1"/>
    </font>
    <font>
      <sz val="11"/>
      <name val="Calibri"/>
      <family val="2"/>
      <scheme val="minor"/>
    </font>
  </fonts>
  <fills count="12">
    <fill>
      <patternFill patternType="none"/>
    </fill>
    <fill>
      <patternFill patternType="gray125"/>
    </fill>
    <fill>
      <patternFill patternType="solid">
        <fgColor rgb="FFFFFFFF"/>
      </patternFill>
    </fill>
    <fill>
      <patternFill patternType="solid">
        <fgColor rgb="FFD3D3D3"/>
      </patternFill>
    </fill>
    <fill>
      <patternFill patternType="lightGrid">
        <fgColor rgb="FFFFFFFF"/>
        <bgColor rgb="FFD3D3D3"/>
      </patternFill>
    </fill>
    <fill>
      <patternFill patternType="solid">
        <fgColor theme="2" tint="-0.499984740745262"/>
        <bgColor rgb="FFFFFFFF"/>
      </patternFill>
    </fill>
    <fill>
      <patternFill patternType="solid">
        <fgColor theme="2" tint="-0.249977111117893"/>
        <bgColor rgb="FFFFFFFF"/>
      </patternFill>
    </fill>
    <fill>
      <patternFill patternType="solid">
        <fgColor theme="1" tint="0.499984740745262"/>
        <bgColor rgb="FFFFFFFF"/>
      </patternFill>
    </fill>
    <fill>
      <patternFill patternType="solid">
        <fgColor theme="2" tint="-0.249977111117893"/>
        <bgColor indexed="64"/>
      </patternFill>
    </fill>
    <fill>
      <patternFill patternType="solid">
        <fgColor theme="2" tint="-0.499984740745262"/>
        <bgColor indexed="65"/>
      </patternFill>
    </fill>
    <fill>
      <patternFill patternType="solid">
        <fgColor theme="2" tint="-9.9978637043366805E-2"/>
        <bgColor indexed="64"/>
      </patternFill>
    </fill>
    <fill>
      <patternFill patternType="solid">
        <fgColor theme="0" tint="-0.249977111117893"/>
        <bgColor indexed="64"/>
      </patternFill>
    </fill>
  </fills>
  <borders count="67">
    <border>
      <left/>
      <right/>
      <top/>
      <bottom/>
      <diagonal/>
    </border>
    <border>
      <left style="medium">
        <color rgb="FF000000"/>
      </left>
      <right/>
      <top style="medium">
        <color rgb="FF000000"/>
      </top>
      <bottom style="hair">
        <color rgb="FF000000"/>
      </bottom>
      <diagonal/>
    </border>
    <border>
      <left style="medium">
        <color rgb="FF000000"/>
      </left>
      <right/>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style="hair">
        <color rgb="FFD3D3D3"/>
      </bottom>
      <diagonal/>
    </border>
    <border>
      <left/>
      <right style="medium">
        <color rgb="FF000000"/>
      </right>
      <top style="hair">
        <color rgb="FFD3D3D3"/>
      </top>
      <bottom style="hair">
        <color rgb="FFD3D3D3"/>
      </bottom>
      <diagonal/>
    </border>
    <border>
      <left/>
      <right style="medium">
        <color rgb="FF000000"/>
      </right>
      <top style="hair">
        <color rgb="FFD3D3D3"/>
      </top>
      <bottom style="medium">
        <color rgb="FF000000"/>
      </bottom>
      <diagonal/>
    </border>
    <border>
      <left style="thin">
        <color rgb="FF000000"/>
      </left>
      <right style="thin">
        <color rgb="FF000000"/>
      </right>
      <top style="thin">
        <color rgb="FF000000"/>
      </top>
      <bottom style="hair">
        <color rgb="FFD3D3D3"/>
      </bottom>
      <diagonal/>
    </border>
    <border>
      <left style="thin">
        <color rgb="FF000000"/>
      </left>
      <right style="thin">
        <color rgb="FF000000"/>
      </right>
      <top style="hair">
        <color rgb="FFD3D3D3"/>
      </top>
      <bottom style="hair">
        <color rgb="FFD3D3D3"/>
      </bottom>
      <diagonal/>
    </border>
    <border>
      <left style="thin">
        <color rgb="FF000000"/>
      </left>
      <right style="thin">
        <color rgb="FF000000"/>
      </right>
      <top/>
      <bottom/>
      <diagonal/>
    </border>
    <border>
      <left style="thin">
        <color rgb="FF000000"/>
      </left>
      <right style="thin">
        <color rgb="FF000000"/>
      </right>
      <top style="hair">
        <color rgb="FFD3D3D3"/>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thin">
        <color rgb="FF000000"/>
      </left>
      <right style="thin">
        <color rgb="FF000000"/>
      </right>
      <top style="medium">
        <color rgb="FF000000"/>
      </top>
      <bottom style="hair">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hair">
        <color rgb="FF000000"/>
      </top>
      <bottom style="hair">
        <color rgb="FF000000"/>
      </bottom>
      <diagonal/>
    </border>
    <border>
      <left style="thin">
        <color rgb="FF000000"/>
      </left>
      <right style="medium">
        <color rgb="FF000000"/>
      </right>
      <top style="hair">
        <color rgb="FFD3D3D3"/>
      </top>
      <bottom style="hair">
        <color rgb="FFD3D3D3"/>
      </bottom>
      <diagonal/>
    </border>
    <border>
      <left style="thin">
        <color rgb="FF000000"/>
      </left>
      <right style="medium">
        <color rgb="FF000000"/>
      </right>
      <top/>
      <bottom/>
      <diagonal/>
    </border>
    <border>
      <left style="medium">
        <color rgb="FF000000"/>
      </left>
      <right style="thin">
        <color rgb="FF000000"/>
      </right>
      <top style="hair">
        <color rgb="FF000000"/>
      </top>
      <bottom style="medium">
        <color rgb="FF000000"/>
      </bottom>
      <diagonal/>
    </border>
    <border>
      <left style="medium">
        <color rgb="FF000000"/>
      </left>
      <right/>
      <top/>
      <bottom style="thin">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thin">
        <color rgb="FF000000"/>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hair">
        <color rgb="FFD3D3D3"/>
      </left>
      <right style="hair">
        <color rgb="FFD3D3D3"/>
      </right>
      <top style="hair">
        <color rgb="FFD3D3D3"/>
      </top>
      <bottom style="hair">
        <color rgb="FFD3D3D3"/>
      </bottom>
      <diagonal/>
    </border>
    <border>
      <left style="thin">
        <color rgb="FF000000"/>
      </left>
      <right style="medium">
        <color rgb="FF000000"/>
      </right>
      <top style="thin">
        <color rgb="FF000000"/>
      </top>
      <bottom style="hair">
        <color rgb="FFD3D3D3"/>
      </bottom>
      <diagonal/>
    </border>
    <border>
      <left style="thin">
        <color rgb="FF000000"/>
      </left>
      <right style="thin">
        <color indexed="64"/>
      </right>
      <top style="hair">
        <color rgb="FFD3D3D3"/>
      </top>
      <bottom style="hair">
        <color rgb="FFD3D3D3"/>
      </bottom>
      <diagonal/>
    </border>
    <border>
      <left style="thin">
        <color rgb="FF000000"/>
      </left>
      <right style="thin">
        <color indexed="64"/>
      </right>
      <top/>
      <bottom/>
      <diagonal/>
    </border>
    <border>
      <left style="thin">
        <color indexed="64"/>
      </left>
      <right style="medium">
        <color indexed="64"/>
      </right>
      <top style="hair">
        <color rgb="FFD3D3D3"/>
      </top>
      <bottom style="hair">
        <color rgb="FFD3D3D3"/>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hair">
        <color rgb="FFD3D3D3"/>
      </top>
      <bottom style="medium">
        <color indexed="64"/>
      </bottom>
      <diagonal/>
    </border>
  </borders>
  <cellStyleXfs count="26">
    <xf numFmtId="0" fontId="0" fillId="0" borderId="0"/>
    <xf numFmtId="0" fontId="1" fillId="0" borderId="0"/>
    <xf numFmtId="0" fontId="3" fillId="0" borderId="0"/>
    <xf numFmtId="9" fontId="1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1" fillId="2" borderId="0" xfId="1" applyFill="1" applyAlignment="1">
      <alignment vertical="top"/>
    </xf>
    <xf numFmtId="0" fontId="1" fillId="2" borderId="0" xfId="1" applyFill="1" applyAlignment="1">
      <alignment horizontal="center" vertical="top" wrapText="1"/>
    </xf>
    <xf numFmtId="0" fontId="2" fillId="2" borderId="0" xfId="1" applyFont="1" applyFill="1" applyAlignment="1">
      <alignment horizontal="right" vertical="top" wrapText="1"/>
    </xf>
    <xf numFmtId="0" fontId="3" fillId="2" borderId="0" xfId="2" applyFill="1" applyAlignment="1">
      <alignment horizontal="center" vertical="top" wrapText="1"/>
    </xf>
    <xf numFmtId="0" fontId="3" fillId="3" borderId="3" xfId="2" applyFill="1" applyBorder="1" applyAlignment="1">
      <alignment horizontal="left" vertical="top" wrapText="1"/>
    </xf>
    <xf numFmtId="0" fontId="3" fillId="3" borderId="3" xfId="2" applyFill="1" applyBorder="1" applyAlignment="1">
      <alignment horizontal="left" vertical="top" wrapText="1" indent="1"/>
    </xf>
    <xf numFmtId="0" fontId="3" fillId="3" borderId="9" xfId="2" applyFill="1" applyBorder="1" applyAlignment="1">
      <alignment horizontal="center" vertical="top" wrapText="1"/>
    </xf>
    <xf numFmtId="164" fontId="5" fillId="2" borderId="11" xfId="2" applyNumberFormat="1" applyFont="1" applyFill="1" applyBorder="1" applyAlignment="1">
      <alignment horizontal="right" vertical="top"/>
    </xf>
    <xf numFmtId="164" fontId="5" fillId="2" borderId="12" xfId="2" applyNumberFormat="1" applyFont="1" applyFill="1" applyBorder="1" applyAlignment="1">
      <alignment horizontal="right" vertical="top"/>
    </xf>
    <xf numFmtId="164" fontId="5" fillId="2" borderId="14" xfId="2" applyNumberFormat="1" applyFont="1" applyFill="1" applyBorder="1" applyAlignment="1">
      <alignment horizontal="right" vertical="top"/>
    </xf>
    <xf numFmtId="164" fontId="5" fillId="2" borderId="15" xfId="2" applyNumberFormat="1" applyFont="1" applyFill="1" applyBorder="1" applyAlignment="1">
      <alignment horizontal="right" vertical="top"/>
    </xf>
    <xf numFmtId="164" fontId="3" fillId="2" borderId="15" xfId="2" applyNumberFormat="1" applyFill="1" applyBorder="1" applyAlignment="1" applyProtection="1">
      <alignment vertical="top" wrapText="1"/>
      <protection locked="0"/>
    </xf>
    <xf numFmtId="164" fontId="4" fillId="4" borderId="16" xfId="2" applyNumberFormat="1" applyFont="1" applyFill="1" applyBorder="1" applyAlignment="1">
      <alignment horizontal="right" vertical="top"/>
    </xf>
    <xf numFmtId="165" fontId="4" fillId="4" borderId="16" xfId="2" applyNumberFormat="1" applyFont="1" applyFill="1" applyBorder="1" applyAlignment="1">
      <alignment horizontal="right" vertical="top"/>
    </xf>
    <xf numFmtId="164" fontId="4" fillId="5" borderId="16" xfId="2" applyNumberFormat="1" applyFont="1" applyFill="1" applyBorder="1" applyAlignment="1">
      <alignment horizontal="right" vertical="top"/>
    </xf>
    <xf numFmtId="164" fontId="4" fillId="7" borderId="16" xfId="2" applyNumberFormat="1" applyFont="1" applyFill="1" applyBorder="1" applyAlignment="1">
      <alignment horizontal="right" vertical="top"/>
    </xf>
    <xf numFmtId="164" fontId="2" fillId="4" borderId="18" xfId="1" applyNumberFormat="1" applyFont="1" applyFill="1" applyBorder="1" applyAlignment="1">
      <alignment horizontal="right" vertical="top"/>
    </xf>
    <xf numFmtId="164" fontId="2" fillId="4" borderId="16" xfId="1" applyNumberFormat="1" applyFont="1" applyFill="1" applyBorder="1" applyAlignment="1">
      <alignment horizontal="right" vertical="top"/>
    </xf>
    <xf numFmtId="165" fontId="2" fillId="4" borderId="16" xfId="1" applyNumberFormat="1" applyFont="1" applyFill="1" applyBorder="1" applyAlignment="1">
      <alignment horizontal="right" vertical="top"/>
    </xf>
    <xf numFmtId="0" fontId="3" fillId="0" borderId="2" xfId="2" applyFill="1" applyBorder="1" applyAlignment="1">
      <alignment horizontal="left" vertical="top" wrapText="1"/>
    </xf>
    <xf numFmtId="0" fontId="3" fillId="0" borderId="3" xfId="2" applyFill="1" applyBorder="1" applyAlignment="1">
      <alignment horizontal="left" vertical="top" wrapText="1" indent="1"/>
    </xf>
    <xf numFmtId="0" fontId="3" fillId="0" borderId="3" xfId="2" applyFill="1" applyBorder="1" applyAlignment="1">
      <alignment horizontal="left" vertical="top" wrapText="1" indent="2"/>
    </xf>
    <xf numFmtId="0" fontId="3" fillId="0" borderId="3" xfId="2" applyFill="1" applyBorder="1" applyAlignment="1">
      <alignment horizontal="left" vertical="top" wrapText="1" indent="3"/>
    </xf>
    <xf numFmtId="0" fontId="3" fillId="0" borderId="3" xfId="2" applyFill="1" applyBorder="1" applyAlignment="1">
      <alignment horizontal="left" vertical="top" wrapText="1"/>
    </xf>
    <xf numFmtId="0" fontId="3" fillId="0" borderId="4" xfId="2" applyFill="1" applyBorder="1" applyAlignment="1">
      <alignment horizontal="left" vertical="top" wrapText="1"/>
    </xf>
    <xf numFmtId="0" fontId="1" fillId="0" borderId="2" xfId="1" applyFill="1" applyBorder="1" applyAlignment="1">
      <alignment horizontal="left" vertical="top" wrapText="1"/>
    </xf>
    <xf numFmtId="0" fontId="1" fillId="0" borderId="3" xfId="1" applyFill="1" applyBorder="1" applyAlignment="1">
      <alignment horizontal="left" vertical="top" wrapText="1" indent="1"/>
    </xf>
    <xf numFmtId="0" fontId="1" fillId="0" borderId="3" xfId="1" applyFill="1" applyBorder="1" applyAlignment="1">
      <alignment horizontal="left" vertical="top" wrapText="1" indent="2"/>
    </xf>
    <xf numFmtId="0" fontId="1" fillId="0" borderId="4" xfId="1" applyFill="1" applyBorder="1" applyAlignment="1">
      <alignment horizontal="left" vertical="top" wrapText="1" indent="2"/>
    </xf>
    <xf numFmtId="164" fontId="2" fillId="6" borderId="16" xfId="1" applyNumberFormat="1" applyFont="1" applyFill="1" applyBorder="1" applyAlignment="1">
      <alignment horizontal="right" vertical="top"/>
    </xf>
    <xf numFmtId="164" fontId="1" fillId="2" borderId="15" xfId="1" applyNumberFormat="1" applyFill="1" applyBorder="1" applyAlignment="1" applyProtection="1">
      <alignment vertical="top" wrapText="1"/>
      <protection locked="0"/>
    </xf>
    <xf numFmtId="164" fontId="2" fillId="6" borderId="21" xfId="1" applyNumberFormat="1" applyFont="1" applyFill="1" applyBorder="1" applyAlignment="1">
      <alignment horizontal="right" vertical="top"/>
    </xf>
    <xf numFmtId="164" fontId="2" fillId="4" borderId="22" xfId="1" applyNumberFormat="1" applyFont="1" applyFill="1" applyBorder="1" applyAlignment="1">
      <alignment horizontal="right" vertical="top"/>
    </xf>
    <xf numFmtId="164" fontId="2" fillId="4" borderId="17" xfId="1" applyNumberFormat="1" applyFont="1" applyFill="1" applyBorder="1" applyAlignment="1">
      <alignment horizontal="right" vertical="top"/>
    </xf>
    <xf numFmtId="0" fontId="3" fillId="2" borderId="0" xfId="2" applyFill="1" applyAlignment="1">
      <alignment vertical="top"/>
    </xf>
    <xf numFmtId="165" fontId="4" fillId="4" borderId="18" xfId="2" applyNumberFormat="1" applyFont="1" applyFill="1" applyBorder="1" applyAlignment="1">
      <alignment horizontal="right" vertical="top"/>
    </xf>
    <xf numFmtId="0" fontId="3" fillId="0" borderId="28" xfId="2" applyFill="1" applyBorder="1" applyAlignment="1">
      <alignment horizontal="left" vertical="top" wrapText="1"/>
    </xf>
    <xf numFmtId="164" fontId="4" fillId="4" borderId="29" xfId="2" applyNumberFormat="1" applyFont="1" applyFill="1" applyBorder="1" applyAlignment="1">
      <alignment horizontal="right" vertical="top"/>
    </xf>
    <xf numFmtId="164" fontId="4" fillId="4" borderId="30" xfId="2" applyNumberFormat="1" applyFont="1" applyFill="1" applyBorder="1" applyAlignment="1">
      <alignment horizontal="right" vertical="top"/>
    </xf>
    <xf numFmtId="0" fontId="3" fillId="0" borderId="31" xfId="2" applyFill="1" applyBorder="1" applyAlignment="1">
      <alignment horizontal="left" vertical="top" wrapText="1" indent="1"/>
    </xf>
    <xf numFmtId="0" fontId="3" fillId="0" borderId="31" xfId="2" applyFill="1" applyBorder="1" applyAlignment="1">
      <alignment horizontal="left" vertical="top" wrapText="1"/>
    </xf>
    <xf numFmtId="164" fontId="4" fillId="4" borderId="33" xfId="2" applyNumberFormat="1" applyFont="1" applyFill="1" applyBorder="1" applyAlignment="1">
      <alignment horizontal="right" vertical="top"/>
    </xf>
    <xf numFmtId="0" fontId="3" fillId="0" borderId="31" xfId="2" applyFill="1" applyBorder="1" applyAlignment="1">
      <alignment horizontal="left" vertical="top" wrapText="1" indent="2"/>
    </xf>
    <xf numFmtId="10" fontId="4" fillId="4" borderId="16" xfId="2" applyNumberFormat="1" applyFont="1" applyFill="1" applyBorder="1" applyAlignment="1">
      <alignment horizontal="right" vertical="top"/>
    </xf>
    <xf numFmtId="10" fontId="4" fillId="4" borderId="33" xfId="2" applyNumberFormat="1" applyFont="1" applyFill="1" applyBorder="1" applyAlignment="1">
      <alignment horizontal="right" vertical="top"/>
    </xf>
    <xf numFmtId="0" fontId="3" fillId="0" borderId="34" xfId="2" applyFill="1" applyBorder="1" applyAlignment="1">
      <alignment horizontal="left" vertical="top" wrapText="1"/>
    </xf>
    <xf numFmtId="10" fontId="4" fillId="4" borderId="21" xfId="2" applyNumberFormat="1" applyFont="1" applyFill="1" applyBorder="1" applyAlignment="1">
      <alignment horizontal="right" vertical="top"/>
    </xf>
    <xf numFmtId="10" fontId="4" fillId="4" borderId="22" xfId="2" applyNumberFormat="1" applyFont="1" applyFill="1" applyBorder="1" applyAlignment="1">
      <alignment horizontal="right" vertical="top"/>
    </xf>
    <xf numFmtId="0" fontId="3" fillId="2" borderId="0" xfId="2" applyFill="1" applyAlignment="1">
      <alignment vertical="top"/>
    </xf>
    <xf numFmtId="0" fontId="3" fillId="3" borderId="4" xfId="2" applyFill="1" applyBorder="1" applyAlignment="1">
      <alignment horizontal="left" vertical="top" wrapText="1" indent="1"/>
    </xf>
    <xf numFmtId="165" fontId="4" fillId="4" borderId="19" xfId="2" applyNumberFormat="1" applyFont="1" applyFill="1" applyBorder="1" applyAlignment="1">
      <alignment horizontal="right" vertical="top"/>
    </xf>
    <xf numFmtId="164" fontId="4" fillId="4" borderId="21" xfId="2" applyNumberFormat="1" applyFont="1" applyFill="1" applyBorder="1" applyAlignment="1">
      <alignment horizontal="right" vertical="top"/>
    </xf>
    <xf numFmtId="165" fontId="4" fillId="4" borderId="21" xfId="2" applyNumberFormat="1" applyFont="1" applyFill="1" applyBorder="1" applyAlignment="1">
      <alignment horizontal="right" vertical="top"/>
    </xf>
    <xf numFmtId="164" fontId="3" fillId="2" borderId="12" xfId="2" applyNumberFormat="1" applyFill="1" applyBorder="1" applyAlignment="1" applyProtection="1">
      <alignment vertical="top" wrapText="1"/>
      <protection locked="0"/>
    </xf>
    <xf numFmtId="0" fontId="3" fillId="3" borderId="10" xfId="2" applyFont="1" applyFill="1" applyBorder="1" applyAlignment="1">
      <alignment horizontal="center" vertical="center" wrapText="1"/>
    </xf>
    <xf numFmtId="0" fontId="0" fillId="0" borderId="40" xfId="0" applyBorder="1" applyAlignment="1">
      <alignment horizontal="center"/>
    </xf>
    <xf numFmtId="0" fontId="0" fillId="0" borderId="39" xfId="0" applyBorder="1" applyAlignment="1">
      <alignment horizontal="center"/>
    </xf>
    <xf numFmtId="0" fontId="0" fillId="8" borderId="40" xfId="0" applyFill="1" applyBorder="1" applyAlignment="1">
      <alignment horizontal="center"/>
    </xf>
    <xf numFmtId="0" fontId="3" fillId="0" borderId="3" xfId="1" applyFont="1" applyFill="1" applyBorder="1" applyAlignment="1">
      <alignment horizontal="left" vertical="top" wrapText="1" indent="2"/>
    </xf>
    <xf numFmtId="0" fontId="3" fillId="0" borderId="31" xfId="2" applyFill="1" applyBorder="1" applyAlignment="1">
      <alignment horizontal="left" vertical="top" wrapText="1" indent="4"/>
    </xf>
    <xf numFmtId="0" fontId="7" fillId="2" borderId="0" xfId="1" applyFont="1" applyFill="1" applyAlignment="1">
      <alignment horizontal="center" vertical="top" wrapText="1"/>
    </xf>
    <xf numFmtId="0" fontId="1" fillId="0" borderId="0" xfId="1" applyFill="1" applyBorder="1" applyAlignment="1">
      <alignment horizontal="center" vertical="top" wrapText="1"/>
    </xf>
    <xf numFmtId="164" fontId="2" fillId="0" borderId="0" xfId="1" applyNumberFormat="1" applyFont="1" applyFill="1" applyBorder="1" applyAlignment="1">
      <alignment horizontal="right" vertical="top"/>
    </xf>
    <xf numFmtId="0" fontId="1" fillId="0" borderId="0" xfId="1" applyFill="1" applyAlignment="1">
      <alignment vertical="top"/>
    </xf>
    <xf numFmtId="0" fontId="0" fillId="0" borderId="41" xfId="0" applyBorder="1" applyAlignment="1">
      <alignment horizontal="center"/>
    </xf>
    <xf numFmtId="0" fontId="0" fillId="0" borderId="0"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15" fillId="0" borderId="0" xfId="0" applyFont="1"/>
    <xf numFmtId="0" fontId="0" fillId="0" borderId="0" xfId="0" applyFill="1"/>
    <xf numFmtId="0" fontId="12" fillId="0" borderId="0" xfId="0" applyFont="1" applyFill="1" applyAlignment="1">
      <alignment horizontal="center" vertical="top" wrapText="1"/>
    </xf>
    <xf numFmtId="0" fontId="12" fillId="0" borderId="0" xfId="0" applyFont="1" applyFill="1" applyAlignment="1">
      <alignment horizontal="center" vertical="top" wrapText="1" readingOrder="1"/>
    </xf>
    <xf numFmtId="0" fontId="15" fillId="0" borderId="0" xfId="0" applyFont="1" applyFill="1"/>
    <xf numFmtId="0" fontId="15" fillId="0" borderId="0" xfId="0" applyFont="1" applyFill="1" applyAlignment="1"/>
    <xf numFmtId="0" fontId="3" fillId="0" borderId="0" xfId="2" applyFill="1" applyAlignment="1">
      <alignment vertical="top"/>
    </xf>
    <xf numFmtId="0" fontId="7" fillId="0" borderId="0" xfId="2" applyFont="1" applyFill="1" applyAlignment="1">
      <alignment horizontal="center" vertical="top" wrapText="1"/>
    </xf>
    <xf numFmtId="0" fontId="8" fillId="0" borderId="28" xfId="2" applyFont="1" applyFill="1" applyBorder="1" applyAlignment="1">
      <alignment horizontal="left" vertical="top" wrapText="1"/>
    </xf>
    <xf numFmtId="0" fontId="8" fillId="0" borderId="31" xfId="2" applyFont="1" applyFill="1" applyBorder="1" applyAlignment="1">
      <alignment horizontal="left" vertical="top" wrapText="1" indent="1"/>
    </xf>
    <xf numFmtId="164" fontId="8" fillId="0" borderId="15" xfId="2" applyNumberFormat="1" applyFont="1" applyFill="1" applyBorder="1" applyAlignment="1" applyProtection="1">
      <alignment vertical="top" wrapText="1"/>
      <protection locked="0"/>
    </xf>
    <xf numFmtId="164" fontId="8" fillId="0" borderId="32" xfId="2" applyNumberFormat="1" applyFont="1" applyFill="1" applyBorder="1" applyAlignment="1" applyProtection="1">
      <alignment vertical="top" wrapText="1"/>
      <protection locked="0"/>
    </xf>
    <xf numFmtId="0" fontId="8" fillId="0" borderId="31" xfId="2" applyFont="1" applyFill="1" applyBorder="1" applyAlignment="1">
      <alignment horizontal="left" vertical="top" wrapText="1"/>
    </xf>
    <xf numFmtId="164" fontId="8" fillId="0" borderId="16" xfId="2" applyNumberFormat="1" applyFont="1" applyFill="1" applyBorder="1" applyAlignment="1">
      <alignment horizontal="right" vertical="top"/>
    </xf>
    <xf numFmtId="164" fontId="8" fillId="0" borderId="33" xfId="2" applyNumberFormat="1" applyFont="1" applyFill="1" applyBorder="1" applyAlignment="1">
      <alignment horizontal="right" vertical="top"/>
    </xf>
    <xf numFmtId="0" fontId="8" fillId="0" borderId="31" xfId="2" applyFont="1" applyFill="1" applyBorder="1" applyAlignment="1">
      <alignment horizontal="left" vertical="top" wrapText="1" indent="2"/>
    </xf>
    <xf numFmtId="0" fontId="8" fillId="0" borderId="31" xfId="2" applyFont="1" applyFill="1" applyBorder="1" applyAlignment="1">
      <alignment horizontal="left" vertical="top" wrapText="1" indent="4"/>
    </xf>
    <xf numFmtId="10" fontId="8" fillId="0" borderId="16" xfId="2" applyNumberFormat="1" applyFont="1" applyFill="1" applyBorder="1" applyAlignment="1">
      <alignment horizontal="right" vertical="top"/>
    </xf>
    <xf numFmtId="10" fontId="8" fillId="0" borderId="15" xfId="2" applyNumberFormat="1" applyFont="1" applyFill="1" applyBorder="1" applyAlignment="1" applyProtection="1">
      <alignment vertical="top" wrapText="1"/>
      <protection locked="0"/>
    </xf>
    <xf numFmtId="10" fontId="8" fillId="0" borderId="32" xfId="2" applyNumberFormat="1" applyFont="1" applyFill="1" applyBorder="1" applyAlignment="1" applyProtection="1">
      <alignment vertical="top" wrapText="1"/>
      <protection locked="0"/>
    </xf>
    <xf numFmtId="0" fontId="8" fillId="0" borderId="34" xfId="2" applyFont="1" applyFill="1" applyBorder="1" applyAlignment="1">
      <alignment horizontal="left" vertical="top" wrapText="1"/>
    </xf>
    <xf numFmtId="0" fontId="8" fillId="0" borderId="0" xfId="2" applyFont="1" applyFill="1" applyAlignment="1">
      <alignment vertical="top"/>
    </xf>
    <xf numFmtId="0" fontId="8" fillId="0" borderId="0" xfId="2" applyFont="1" applyFill="1" applyAlignment="1">
      <alignment horizontal="right" vertical="top" wrapText="1"/>
    </xf>
    <xf numFmtId="0" fontId="8" fillId="0" borderId="9" xfId="2" applyFont="1" applyFill="1" applyBorder="1" applyAlignment="1">
      <alignment horizontal="center" vertical="top" wrapText="1"/>
    </xf>
    <xf numFmtId="0" fontId="8" fillId="0" borderId="2" xfId="2" applyFont="1" applyFill="1" applyBorder="1" applyAlignment="1">
      <alignment horizontal="left" vertical="top" wrapText="1"/>
    </xf>
    <xf numFmtId="164" fontId="16" fillId="0" borderId="14" xfId="2" applyNumberFormat="1" applyFont="1" applyFill="1" applyBorder="1" applyAlignment="1">
      <alignment horizontal="right" vertical="top"/>
    </xf>
    <xf numFmtId="164" fontId="16" fillId="0" borderId="11" xfId="2" applyNumberFormat="1" applyFont="1" applyFill="1" applyBorder="1" applyAlignment="1">
      <alignment horizontal="right" vertical="top"/>
    </xf>
    <xf numFmtId="0" fontId="8" fillId="0" borderId="3" xfId="2" applyFont="1" applyFill="1" applyBorder="1" applyAlignment="1">
      <alignment horizontal="left" vertical="top" wrapText="1" indent="1"/>
    </xf>
    <xf numFmtId="164" fontId="8" fillId="0" borderId="12" xfId="2" applyNumberFormat="1" applyFont="1" applyFill="1" applyBorder="1" applyAlignment="1" applyProtection="1">
      <alignment vertical="top" wrapText="1"/>
      <protection locked="0"/>
    </xf>
    <xf numFmtId="10" fontId="8" fillId="0" borderId="18" xfId="2" applyNumberFormat="1" applyFont="1" applyFill="1" applyBorder="1" applyAlignment="1">
      <alignment horizontal="right" vertical="top"/>
    </xf>
    <xf numFmtId="0" fontId="8" fillId="0" borderId="3" xfId="2" applyFont="1" applyFill="1" applyBorder="1" applyAlignment="1">
      <alignment horizontal="left" vertical="top" wrapText="1"/>
    </xf>
    <xf numFmtId="164" fontId="16" fillId="0" borderId="15" xfId="2" applyNumberFormat="1" applyFont="1" applyFill="1" applyBorder="1" applyAlignment="1">
      <alignment horizontal="right" vertical="top"/>
    </xf>
    <xf numFmtId="164" fontId="16" fillId="0" borderId="12" xfId="2" applyNumberFormat="1" applyFont="1" applyFill="1" applyBorder="1" applyAlignment="1">
      <alignment horizontal="right" vertical="top"/>
    </xf>
    <xf numFmtId="165" fontId="8" fillId="0" borderId="16" xfId="2" applyNumberFormat="1" applyFont="1" applyFill="1" applyBorder="1" applyAlignment="1">
      <alignment horizontal="right" vertical="top"/>
    </xf>
    <xf numFmtId="165" fontId="8" fillId="0" borderId="18" xfId="2" applyNumberFormat="1" applyFont="1" applyFill="1" applyBorder="1" applyAlignment="1">
      <alignment horizontal="right" vertical="top"/>
    </xf>
    <xf numFmtId="166" fontId="8" fillId="0" borderId="15" xfId="2" applyNumberFormat="1" applyFont="1" applyFill="1" applyBorder="1" applyAlignment="1" applyProtection="1">
      <alignment vertical="top" wrapText="1"/>
      <protection locked="0"/>
    </xf>
    <xf numFmtId="166" fontId="8" fillId="0" borderId="12" xfId="2" applyNumberFormat="1" applyFont="1" applyFill="1" applyBorder="1" applyAlignment="1" applyProtection="1">
      <alignment vertical="top" wrapText="1"/>
      <protection locked="0"/>
    </xf>
    <xf numFmtId="164" fontId="8" fillId="0" borderId="18" xfId="2" applyNumberFormat="1" applyFont="1" applyFill="1" applyBorder="1" applyAlignment="1">
      <alignment horizontal="right" vertical="top"/>
    </xf>
    <xf numFmtId="0" fontId="8" fillId="2" borderId="0" xfId="2" applyFont="1" applyFill="1" applyAlignment="1">
      <alignment vertical="top"/>
    </xf>
    <xf numFmtId="0" fontId="8" fillId="0" borderId="4" xfId="2" applyFont="1" applyFill="1" applyBorder="1" applyAlignment="1">
      <alignment horizontal="left" vertical="top" wrapText="1" indent="1"/>
    </xf>
    <xf numFmtId="164" fontId="8" fillId="0" borderId="21" xfId="2" applyNumberFormat="1" applyFont="1" applyFill="1" applyBorder="1" applyAlignment="1">
      <alignment horizontal="right" vertical="top"/>
    </xf>
    <xf numFmtId="165" fontId="8" fillId="0" borderId="21" xfId="2" applyNumberFormat="1" applyFont="1" applyFill="1" applyBorder="1" applyAlignment="1">
      <alignment horizontal="right" vertical="top"/>
    </xf>
    <xf numFmtId="165" fontId="8" fillId="0" borderId="19" xfId="2" applyNumberFormat="1" applyFont="1" applyFill="1" applyBorder="1" applyAlignment="1">
      <alignment horizontal="right" vertical="top"/>
    </xf>
    <xf numFmtId="0" fontId="15" fillId="0" borderId="39" xfId="0" applyFont="1" applyFill="1" applyBorder="1" applyAlignment="1"/>
    <xf numFmtId="0" fontId="15" fillId="0" borderId="0" xfId="0" applyFont="1" applyFill="1" applyBorder="1" applyAlignment="1"/>
    <xf numFmtId="0" fontId="15" fillId="0" borderId="40" xfId="0" applyFont="1" applyFill="1" applyBorder="1" applyAlignment="1"/>
    <xf numFmtId="0" fontId="15" fillId="0" borderId="41" xfId="0" applyFont="1" applyFill="1" applyBorder="1" applyAlignment="1"/>
    <xf numFmtId="0" fontId="15" fillId="0" borderId="42" xfId="0" applyFont="1" applyFill="1" applyBorder="1" applyAlignment="1"/>
    <xf numFmtId="0" fontId="15" fillId="0" borderId="43" xfId="0" applyFont="1" applyFill="1" applyBorder="1" applyAlignment="1"/>
    <xf numFmtId="0" fontId="15" fillId="10" borderId="40" xfId="0" applyFont="1" applyFill="1" applyBorder="1" applyAlignment="1"/>
    <xf numFmtId="0" fontId="15" fillId="10" borderId="36" xfId="0" applyFont="1" applyFill="1" applyBorder="1" applyAlignment="1"/>
    <xf numFmtId="0" fontId="15" fillId="10" borderId="37" xfId="0" applyFont="1" applyFill="1" applyBorder="1" applyAlignment="1"/>
    <xf numFmtId="0" fontId="15" fillId="10" borderId="38" xfId="0" applyFont="1" applyFill="1" applyBorder="1" applyAlignment="1"/>
    <xf numFmtId="0" fontId="15" fillId="10" borderId="39" xfId="0" applyFont="1" applyFill="1" applyBorder="1" applyAlignment="1"/>
    <xf numFmtId="0" fontId="15" fillId="10" borderId="0" xfId="0" applyFont="1" applyFill="1" applyBorder="1" applyAlignment="1"/>
    <xf numFmtId="0" fontId="15" fillId="0" borderId="0" xfId="0" applyFont="1" applyFill="1" applyAlignment="1">
      <alignment vertical="top" wrapText="1"/>
    </xf>
    <xf numFmtId="0" fontId="14" fillId="0" borderId="51" xfId="0" applyFont="1" applyFill="1" applyBorder="1" applyAlignment="1">
      <alignment horizontal="center" vertical="top" wrapText="1"/>
    </xf>
    <xf numFmtId="0" fontId="14" fillId="0" borderId="52" xfId="0" applyFont="1" applyFill="1" applyBorder="1" applyAlignment="1">
      <alignment horizontal="center" vertical="top" wrapText="1" readingOrder="1"/>
    </xf>
    <xf numFmtId="0" fontId="13" fillId="0" borderId="53" xfId="0" applyFont="1" applyFill="1" applyBorder="1" applyAlignment="1">
      <alignment horizontal="left" vertical="top" wrapText="1" readingOrder="1"/>
    </xf>
    <xf numFmtId="0" fontId="14" fillId="0" borderId="54" xfId="0" applyFont="1" applyFill="1" applyBorder="1" applyAlignment="1">
      <alignment vertical="top" wrapText="1"/>
    </xf>
    <xf numFmtId="0" fontId="14" fillId="0" borderId="55" xfId="0" applyFont="1" applyFill="1" applyBorder="1" applyAlignment="1">
      <alignment horizontal="left" vertical="top" wrapText="1" readingOrder="1"/>
    </xf>
    <xf numFmtId="0" fontId="14" fillId="0" borderId="56" xfId="0" applyFont="1" applyFill="1" applyBorder="1" applyAlignment="1">
      <alignment horizontal="center" vertical="top" wrapText="1" readingOrder="1"/>
    </xf>
    <xf numFmtId="0" fontId="13" fillId="0" borderId="55" xfId="0" applyFont="1" applyFill="1" applyBorder="1" applyAlignment="1">
      <alignment horizontal="left" vertical="top" wrapText="1" readingOrder="1"/>
    </xf>
    <xf numFmtId="0" fontId="14" fillId="0" borderId="56" xfId="0" applyFont="1" applyFill="1" applyBorder="1" applyAlignment="1">
      <alignment horizontal="center" vertical="top" wrapText="1"/>
    </xf>
    <xf numFmtId="0" fontId="13" fillId="0" borderId="57" xfId="0" applyFont="1" applyFill="1" applyBorder="1" applyAlignment="1">
      <alignment horizontal="left" vertical="top" wrapText="1" readingOrder="1"/>
    </xf>
    <xf numFmtId="0" fontId="15" fillId="0" borderId="58" xfId="0" applyFont="1" applyFill="1" applyBorder="1"/>
    <xf numFmtId="0" fontId="14" fillId="0" borderId="55" xfId="0" applyFont="1" applyFill="1" applyBorder="1" applyAlignment="1">
      <alignment horizontal="left" vertical="top" wrapText="1" indent="3" readingOrder="1"/>
    </xf>
    <xf numFmtId="0" fontId="14" fillId="0" borderId="58" xfId="0" applyFont="1" applyFill="1" applyBorder="1" applyAlignment="1">
      <alignment horizontal="center" vertical="top" wrapText="1" readingOrder="1"/>
    </xf>
    <xf numFmtId="0" fontId="10" fillId="0" borderId="0" xfId="0" applyFont="1" applyFill="1" applyAlignment="1">
      <alignment horizontal="center"/>
    </xf>
    <xf numFmtId="0" fontId="15" fillId="0" borderId="39" xfId="0" applyFont="1" applyFill="1" applyBorder="1" applyAlignment="1">
      <alignment horizontal="left" vertical="top" wrapText="1" indent="2"/>
    </xf>
    <xf numFmtId="0" fontId="15" fillId="0" borderId="0" xfId="0" applyFont="1" applyFill="1" applyBorder="1" applyAlignment="1">
      <alignment horizontal="left" vertical="top" wrapText="1" indent="2"/>
    </xf>
    <xf numFmtId="0" fontId="0" fillId="0" borderId="0" xfId="0" applyBorder="1" applyAlignment="1">
      <alignment horizontal="center"/>
    </xf>
    <xf numFmtId="10" fontId="0" fillId="2" borderId="59" xfId="0" applyNumberFormat="1" applyFill="1" applyBorder="1" applyAlignment="1" applyProtection="1">
      <alignment vertical="top" wrapText="1"/>
      <protection locked="0"/>
    </xf>
    <xf numFmtId="164" fontId="8" fillId="11" borderId="16" xfId="2" applyNumberFormat="1" applyFont="1" applyFill="1" applyBorder="1" applyAlignment="1">
      <alignment horizontal="right" vertical="top"/>
    </xf>
    <xf numFmtId="164" fontId="8" fillId="11" borderId="33" xfId="2" applyNumberFormat="1" applyFont="1" applyFill="1" applyBorder="1" applyAlignment="1">
      <alignment horizontal="right" vertical="top"/>
    </xf>
    <xf numFmtId="164" fontId="2" fillId="4" borderId="16" xfId="0" applyNumberFormat="1" applyFont="1" applyFill="1" applyBorder="1" applyAlignment="1">
      <alignment horizontal="right" vertical="top"/>
    </xf>
    <xf numFmtId="164" fontId="2" fillId="4" borderId="33" xfId="0" applyNumberFormat="1" applyFont="1" applyFill="1" applyBorder="1" applyAlignment="1">
      <alignment horizontal="right" vertical="top"/>
    </xf>
    <xf numFmtId="10" fontId="2" fillId="4" borderId="16" xfId="3" applyNumberFormat="1" applyFont="1" applyFill="1" applyBorder="1" applyAlignment="1">
      <alignment horizontal="right" vertical="top"/>
    </xf>
    <xf numFmtId="10" fontId="2" fillId="4" borderId="21" xfId="3" applyNumberFormat="1" applyFont="1" applyFill="1" applyBorder="1" applyAlignment="1">
      <alignment horizontal="right" vertical="top"/>
    </xf>
    <xf numFmtId="10" fontId="2" fillId="4" borderId="33" xfId="3" applyNumberFormat="1" applyFont="1" applyFill="1" applyBorder="1" applyAlignment="1">
      <alignment horizontal="right" vertical="top"/>
    </xf>
    <xf numFmtId="10" fontId="2" fillId="4" borderId="22" xfId="3" applyNumberFormat="1" applyFont="1" applyFill="1" applyBorder="1" applyAlignment="1">
      <alignment horizontal="right" vertical="top"/>
    </xf>
    <xf numFmtId="164" fontId="2" fillId="4" borderId="14" xfId="0" applyNumberFormat="1" applyFont="1" applyFill="1" applyBorder="1" applyAlignment="1">
      <alignment horizontal="right" vertical="top"/>
    </xf>
    <xf numFmtId="164" fontId="2" fillId="4" borderId="60" xfId="0" applyNumberFormat="1" applyFont="1" applyFill="1" applyBorder="1" applyAlignment="1">
      <alignment horizontal="right" vertical="top"/>
    </xf>
    <xf numFmtId="164" fontId="0" fillId="2" borderId="15" xfId="0" applyNumberFormat="1" applyFill="1" applyBorder="1" applyAlignment="1" applyProtection="1">
      <alignment vertical="top" wrapText="1"/>
      <protection locked="0"/>
    </xf>
    <xf numFmtId="164" fontId="0" fillId="2" borderId="32" xfId="0" applyNumberFormat="1" applyFill="1" applyBorder="1" applyAlignment="1" applyProtection="1">
      <alignment vertical="top" wrapText="1"/>
      <protection locked="0"/>
    </xf>
    <xf numFmtId="164" fontId="4" fillId="0" borderId="16" xfId="2" applyNumberFormat="1" applyFont="1" applyFill="1" applyBorder="1" applyAlignment="1">
      <alignment horizontal="right" vertical="top"/>
    </xf>
    <xf numFmtId="165" fontId="4" fillId="0" borderId="16" xfId="2" applyNumberFormat="1" applyFont="1" applyFill="1" applyBorder="1" applyAlignment="1">
      <alignment horizontal="right" vertical="top"/>
    </xf>
    <xf numFmtId="0" fontId="14" fillId="0" borderId="55" xfId="0" applyFont="1" applyFill="1" applyBorder="1" applyAlignment="1">
      <alignment horizontal="center" vertical="top" wrapText="1"/>
    </xf>
    <xf numFmtId="164" fontId="1" fillId="2" borderId="15" xfId="1" applyNumberFormat="1" applyFill="1" applyBorder="1" applyAlignment="1" applyProtection="1">
      <alignment vertical="top" wrapText="1"/>
      <protection locked="0"/>
    </xf>
    <xf numFmtId="164" fontId="1" fillId="2" borderId="17" xfId="1" applyNumberFormat="1" applyFill="1" applyBorder="1" applyAlignment="1" applyProtection="1">
      <alignment vertical="top" wrapText="1"/>
      <protection locked="0"/>
    </xf>
    <xf numFmtId="164" fontId="1" fillId="2" borderId="15" xfId="1" applyNumberFormat="1" applyFont="1" applyFill="1" applyBorder="1" applyAlignment="1" applyProtection="1">
      <alignment vertical="top" wrapText="1"/>
      <protection locked="0"/>
    </xf>
    <xf numFmtId="164" fontId="1" fillId="2" borderId="15" xfId="2" applyNumberFormat="1" applyFont="1" applyFill="1" applyBorder="1" applyAlignment="1" applyProtection="1">
      <alignment vertical="top" wrapText="1"/>
      <protection locked="0"/>
    </xf>
    <xf numFmtId="0" fontId="0" fillId="0" borderId="39" xfId="0" applyBorder="1" applyAlignment="1">
      <alignment horizontal="center"/>
    </xf>
    <xf numFmtId="164" fontId="4" fillId="4" borderId="62" xfId="2" applyNumberFormat="1" applyFont="1" applyFill="1" applyBorder="1" applyAlignment="1">
      <alignment horizontal="right" vertical="top"/>
    </xf>
    <xf numFmtId="164" fontId="4" fillId="4" borderId="56" xfId="2" applyNumberFormat="1" applyFont="1" applyFill="1" applyBorder="1" applyAlignment="1">
      <alignment horizontal="right" vertical="top"/>
    </xf>
    <xf numFmtId="164" fontId="4" fillId="7" borderId="56" xfId="2" applyNumberFormat="1" applyFont="1" applyFill="1" applyBorder="1" applyAlignment="1">
      <alignment horizontal="right" vertical="top"/>
    </xf>
    <xf numFmtId="0" fontId="0" fillId="0" borderId="39" xfId="0" applyBorder="1" applyAlignment="1">
      <alignment horizontal="center"/>
    </xf>
    <xf numFmtId="0" fontId="0" fillId="0" borderId="0" xfId="0" applyBorder="1" applyAlignment="1">
      <alignment horizontal="center"/>
    </xf>
    <xf numFmtId="164" fontId="1" fillId="2" borderId="15" xfId="1" applyNumberFormat="1" applyFill="1" applyBorder="1" applyAlignment="1" applyProtection="1">
      <alignment vertical="top" wrapText="1"/>
      <protection locked="0"/>
    </xf>
    <xf numFmtId="0" fontId="0" fillId="8" borderId="39" xfId="0" applyFill="1" applyBorder="1" applyAlignment="1">
      <alignment horizontal="center"/>
    </xf>
    <xf numFmtId="0" fontId="0" fillId="8" borderId="0" xfId="0" applyFill="1" applyBorder="1" applyAlignment="1">
      <alignment horizontal="center"/>
    </xf>
    <xf numFmtId="0" fontId="0" fillId="8" borderId="40" xfId="0" applyFill="1" applyBorder="1" applyAlignment="1">
      <alignment horizontal="center"/>
    </xf>
    <xf numFmtId="164" fontId="3" fillId="2" borderId="32" xfId="2" applyNumberFormat="1" applyFill="1" applyBorder="1" applyAlignment="1" applyProtection="1">
      <alignment vertical="top" wrapText="1"/>
      <protection locked="0"/>
    </xf>
    <xf numFmtId="0" fontId="0" fillId="0" borderId="40" xfId="0" applyBorder="1" applyAlignment="1">
      <alignment horizontal="center"/>
    </xf>
    <xf numFmtId="0" fontId="21" fillId="0" borderId="0" xfId="0" applyFont="1" applyBorder="1" applyAlignment="1"/>
    <xf numFmtId="0" fontId="0" fillId="0" borderId="0" xfId="0" applyFont="1" applyBorder="1" applyAlignment="1">
      <alignment horizontal="center"/>
    </xf>
    <xf numFmtId="164" fontId="2" fillId="6" borderId="64" xfId="1" applyNumberFormat="1" applyFont="1" applyFill="1" applyBorder="1" applyAlignment="1">
      <alignment horizontal="right" vertical="top"/>
    </xf>
    <xf numFmtId="164" fontId="2" fillId="6" borderId="65" xfId="1" applyNumberFormat="1" applyFont="1" applyFill="1" applyBorder="1" applyAlignment="1">
      <alignment horizontal="right" vertical="top"/>
    </xf>
    <xf numFmtId="0" fontId="1" fillId="0" borderId="31" xfId="1" applyFill="1" applyBorder="1" applyAlignment="1">
      <alignment horizontal="left" vertical="top" wrapText="1" indent="2"/>
    </xf>
    <xf numFmtId="0" fontId="1" fillId="0" borderId="31" xfId="1" applyFill="1" applyBorder="1" applyAlignment="1">
      <alignment horizontal="left" vertical="top" wrapText="1" indent="1"/>
    </xf>
    <xf numFmtId="0" fontId="3" fillId="0" borderId="31" xfId="1" applyFont="1" applyFill="1" applyBorder="1" applyAlignment="1">
      <alignment horizontal="left" vertical="top" wrapText="1"/>
    </xf>
    <xf numFmtId="0" fontId="1" fillId="0" borderId="31" xfId="1" applyFill="1" applyBorder="1" applyAlignment="1">
      <alignment horizontal="left" vertical="top" wrapText="1" indent="3"/>
    </xf>
    <xf numFmtId="0" fontId="0" fillId="0" borderId="15" xfId="0" applyBorder="1"/>
    <xf numFmtId="0" fontId="22" fillId="0" borderId="0" xfId="0" applyFont="1" applyFill="1" applyBorder="1" applyAlignment="1" applyProtection="1"/>
    <xf numFmtId="0" fontId="22" fillId="0" borderId="0" xfId="0" applyFont="1" applyBorder="1" applyAlignment="1"/>
    <xf numFmtId="0" fontId="3" fillId="3" borderId="28" xfId="2" applyFill="1" applyBorder="1" applyAlignment="1">
      <alignment horizontal="left" vertical="top" wrapText="1"/>
    </xf>
    <xf numFmtId="164" fontId="5" fillId="2" borderId="60" xfId="2" applyNumberFormat="1" applyFont="1" applyFill="1" applyBorder="1" applyAlignment="1">
      <alignment horizontal="right" vertical="top"/>
    </xf>
    <xf numFmtId="0" fontId="3" fillId="3" borderId="31" xfId="2" applyFill="1" applyBorder="1" applyAlignment="1">
      <alignment horizontal="left" vertical="top" wrapText="1" indent="1"/>
    </xf>
    <xf numFmtId="0" fontId="3" fillId="3" borderId="31" xfId="2" applyFill="1" applyBorder="1" applyAlignment="1">
      <alignment horizontal="left" vertical="top" wrapText="1"/>
    </xf>
    <xf numFmtId="164" fontId="5" fillId="2" borderId="32" xfId="2" applyNumberFormat="1" applyFont="1" applyFill="1" applyBorder="1" applyAlignment="1">
      <alignment horizontal="right" vertical="top"/>
    </xf>
    <xf numFmtId="165" fontId="4" fillId="4" borderId="33" xfId="2" applyNumberFormat="1" applyFont="1" applyFill="1" applyBorder="1" applyAlignment="1">
      <alignment horizontal="right" vertical="top"/>
    </xf>
    <xf numFmtId="165" fontId="4" fillId="0" borderId="33" xfId="2" applyNumberFormat="1" applyFont="1" applyFill="1" applyBorder="1" applyAlignment="1">
      <alignment horizontal="right" vertical="top"/>
    </xf>
    <xf numFmtId="166" fontId="0" fillId="2" borderId="15" xfId="0" applyNumberFormat="1" applyFill="1" applyBorder="1" applyAlignment="1" applyProtection="1">
      <alignment vertical="top" wrapText="1"/>
      <protection locked="0"/>
    </xf>
    <xf numFmtId="166" fontId="3" fillId="2" borderId="32" xfId="2" applyNumberFormat="1" applyFill="1" applyBorder="1" applyAlignment="1" applyProtection="1">
      <alignment vertical="top" wrapText="1"/>
      <protection locked="0"/>
    </xf>
    <xf numFmtId="0" fontId="0" fillId="0" borderId="0" xfId="0" applyFill="1" applyBorder="1" applyAlignment="1"/>
    <xf numFmtId="0" fontId="0" fillId="0" borderId="39" xfId="0" applyFill="1" applyBorder="1" applyAlignment="1">
      <alignment horizontal="center"/>
    </xf>
    <xf numFmtId="0" fontId="0" fillId="0" borderId="0" xfId="0" applyBorder="1" applyAlignment="1"/>
    <xf numFmtId="0" fontId="0" fillId="0" borderId="0" xfId="0" applyAlignment="1">
      <alignment horizontal="center"/>
    </xf>
    <xf numFmtId="0" fontId="15" fillId="0" borderId="0" xfId="0" applyFont="1" applyFill="1" applyBorder="1" applyAlignment="1">
      <alignment horizontal="center"/>
    </xf>
    <xf numFmtId="0" fontId="15" fillId="0" borderId="4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11" fillId="0" borderId="0" xfId="0" applyFont="1" applyFill="1" applyAlignment="1">
      <alignment horizontal="center" vertical="top" wrapText="1"/>
    </xf>
    <xf numFmtId="0" fontId="13" fillId="0" borderId="0" xfId="0" applyFont="1" applyFill="1" applyAlignment="1">
      <alignment horizontal="center" vertical="top" wrapText="1"/>
    </xf>
    <xf numFmtId="0" fontId="7" fillId="0" borderId="0" xfId="2" applyFont="1" applyFill="1" applyAlignment="1">
      <alignment horizontal="center" vertical="top" wrapText="1"/>
    </xf>
    <xf numFmtId="0" fontId="10" fillId="0" borderId="0" xfId="0" applyFont="1" applyFill="1" applyAlignment="1">
      <alignment horizontal="center"/>
    </xf>
    <xf numFmtId="0" fontId="8" fillId="0" borderId="49" xfId="2" applyFont="1" applyFill="1" applyBorder="1" applyAlignment="1">
      <alignment horizontal="center" vertical="center" wrapText="1"/>
    </xf>
    <xf numFmtId="0" fontId="8" fillId="0" borderId="27" xfId="2" applyFont="1" applyFill="1" applyBorder="1" applyAlignment="1">
      <alignment horizontal="center" vertical="center" wrapText="1"/>
    </xf>
    <xf numFmtId="0" fontId="4" fillId="0" borderId="0" xfId="2" applyFont="1" applyFill="1" applyAlignment="1">
      <alignment horizontal="right" vertical="top" wrapText="1"/>
    </xf>
    <xf numFmtId="0" fontId="8" fillId="0" borderId="23"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20" xfId="2" applyFont="1" applyFill="1" applyBorder="1" applyAlignment="1">
      <alignment horizontal="center" vertical="top" wrapText="1"/>
    </xf>
    <xf numFmtId="0" fontId="8" fillId="0" borderId="16" xfId="2" applyFont="1" applyFill="1" applyBorder="1" applyAlignment="1">
      <alignment vertical="top" wrapText="1"/>
    </xf>
    <xf numFmtId="0" fontId="8" fillId="0" borderId="24"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8" fillId="0" borderId="46" xfId="2" applyFont="1" applyFill="1" applyBorder="1" applyAlignment="1">
      <alignment horizontal="center" vertical="top" wrapText="1"/>
    </xf>
    <xf numFmtId="0" fontId="8" fillId="0" borderId="50" xfId="2" applyFont="1" applyFill="1" applyBorder="1" applyAlignment="1">
      <alignment horizontal="center" vertical="top" wrapText="1"/>
    </xf>
    <xf numFmtId="0" fontId="8" fillId="0" borderId="47" xfId="2" applyFont="1" applyFill="1" applyBorder="1" applyAlignment="1">
      <alignment horizontal="center" vertical="top" wrapText="1"/>
    </xf>
    <xf numFmtId="0" fontId="15" fillId="0" borderId="39" xfId="0" applyFont="1" applyFill="1" applyBorder="1" applyAlignment="1">
      <alignment horizontal="left" vertical="top" wrapText="1"/>
    </xf>
    <xf numFmtId="0" fontId="15" fillId="0" borderId="0" xfId="0" applyFont="1" applyFill="1" applyBorder="1" applyAlignment="1">
      <alignment horizontal="left" vertical="top" wrapText="1"/>
    </xf>
    <xf numFmtId="0" fontId="0" fillId="0" borderId="39" xfId="0" applyBorder="1" applyAlignment="1">
      <alignment horizontal="center"/>
    </xf>
    <xf numFmtId="0" fontId="0" fillId="0" borderId="0" xfId="0" applyBorder="1" applyAlignment="1">
      <alignment horizontal="center"/>
    </xf>
    <xf numFmtId="0" fontId="8" fillId="0" borderId="48" xfId="2" applyFont="1" applyFill="1" applyBorder="1" applyAlignment="1">
      <alignment horizontal="center" vertical="center" wrapText="1"/>
    </xf>
    <xf numFmtId="0" fontId="15" fillId="0" borderId="39" xfId="0" applyFont="1" applyFill="1" applyBorder="1" applyAlignment="1">
      <alignment horizontal="left" wrapText="1"/>
    </xf>
    <xf numFmtId="0" fontId="15" fillId="0" borderId="0" xfId="0" applyFont="1" applyFill="1" applyBorder="1" applyAlignment="1">
      <alignment horizontal="left" wrapText="1"/>
    </xf>
    <xf numFmtId="164" fontId="1" fillId="2" borderId="15" xfId="15" applyNumberFormat="1" applyFill="1" applyBorder="1" applyAlignment="1" applyProtection="1">
      <alignment vertical="top" wrapText="1"/>
      <protection locked="0"/>
    </xf>
    <xf numFmtId="164" fontId="1" fillId="2" borderId="15" xfId="16" applyNumberFormat="1" applyFill="1" applyBorder="1" applyAlignment="1" applyProtection="1">
      <alignment vertical="top" wrapText="1"/>
      <protection locked="0"/>
    </xf>
    <xf numFmtId="164" fontId="20" fillId="2" borderId="63" xfId="10" applyNumberFormat="1" applyFill="1" applyBorder="1" applyAlignment="1" applyProtection="1">
      <alignment vertical="top" wrapText="1"/>
      <protection locked="0"/>
    </xf>
    <xf numFmtId="164" fontId="20" fillId="2" borderId="61" xfId="10" applyNumberFormat="1" applyFill="1" applyBorder="1" applyAlignment="1" applyProtection="1">
      <alignment vertical="top" wrapText="1"/>
      <protection locked="0"/>
    </xf>
    <xf numFmtId="164" fontId="20" fillId="2" borderId="61" xfId="11" applyNumberFormat="1" applyFill="1" applyBorder="1" applyAlignment="1" applyProtection="1">
      <alignment vertical="top" wrapText="1"/>
      <protection locked="0"/>
    </xf>
    <xf numFmtId="164" fontId="20" fillId="2" borderId="61" xfId="12" applyNumberFormat="1" applyFill="1" applyBorder="1" applyAlignment="1" applyProtection="1">
      <alignment vertical="top" wrapText="1"/>
      <protection locked="0"/>
    </xf>
    <xf numFmtId="164" fontId="20" fillId="2" borderId="63" xfId="12" applyNumberFormat="1" applyFill="1" applyBorder="1" applyAlignment="1" applyProtection="1">
      <alignment vertical="top" wrapText="1"/>
      <protection locked="0"/>
    </xf>
    <xf numFmtId="0" fontId="0" fillId="0" borderId="0" xfId="0" applyBorder="1" applyAlignment="1">
      <alignment horizontal="left"/>
    </xf>
    <xf numFmtId="0" fontId="6" fillId="2" borderId="0" xfId="1" applyFont="1" applyFill="1" applyAlignment="1">
      <alignment horizontal="center" vertical="top" wrapText="1"/>
    </xf>
    <xf numFmtId="164" fontId="1" fillId="2" borderId="15" xfId="1" applyNumberFormat="1" applyFill="1" applyBorder="1" applyAlignment="1" applyProtection="1">
      <alignment vertical="top" wrapText="1"/>
      <protection locked="0"/>
    </xf>
    <xf numFmtId="0" fontId="3" fillId="3" borderId="45" xfId="2" applyFill="1" applyBorder="1" applyAlignment="1">
      <alignment horizontal="center" vertical="center" wrapText="1"/>
    </xf>
    <xf numFmtId="0" fontId="3" fillId="3" borderId="26" xfId="2" applyFill="1" applyBorder="1" applyAlignment="1">
      <alignment horizontal="center" vertical="center" wrapText="1"/>
    </xf>
    <xf numFmtId="0" fontId="3" fillId="3" borderId="49" xfId="2" applyFill="1" applyBorder="1" applyAlignment="1">
      <alignment horizontal="center" vertical="center" wrapText="1"/>
    </xf>
    <xf numFmtId="0" fontId="3" fillId="3" borderId="27" xfId="2" applyFill="1" applyBorder="1" applyAlignment="1">
      <alignment horizontal="center" vertical="center" wrapText="1"/>
    </xf>
    <xf numFmtId="0" fontId="3" fillId="3" borderId="46" xfId="2" applyFill="1" applyBorder="1" applyAlignment="1">
      <alignment horizontal="center" vertical="top" wrapText="1"/>
    </xf>
    <xf numFmtId="0" fontId="3" fillId="3" borderId="47" xfId="2" applyFill="1" applyBorder="1" applyAlignment="1">
      <alignment horizontal="center" vertical="top" wrapText="1"/>
    </xf>
    <xf numFmtId="0" fontId="7" fillId="2" borderId="0" xfId="2" applyFont="1" applyFill="1" applyAlignment="1">
      <alignment horizontal="center" vertical="top" wrapText="1"/>
    </xf>
    <xf numFmtId="164" fontId="20" fillId="2" borderId="15" xfId="5" applyNumberFormat="1" applyFill="1" applyBorder="1" applyAlignment="1" applyProtection="1">
      <alignment vertical="top" wrapText="1"/>
      <protection locked="0"/>
    </xf>
    <xf numFmtId="164" fontId="20" fillId="2" borderId="15" xfId="4" applyNumberFormat="1" applyFill="1" applyBorder="1" applyAlignment="1" applyProtection="1">
      <alignment vertical="top" wrapText="1"/>
      <protection locked="0"/>
    </xf>
    <xf numFmtId="164" fontId="20" fillId="2" borderId="15" xfId="6" applyNumberFormat="1" applyFill="1" applyBorder="1" applyAlignment="1" applyProtection="1">
      <alignment vertical="top" wrapText="1"/>
      <protection locked="0"/>
    </xf>
    <xf numFmtId="164" fontId="20" fillId="2" borderId="15" xfId="7" applyNumberFormat="1" applyFill="1" applyBorder="1" applyAlignment="1" applyProtection="1">
      <alignment vertical="top" wrapText="1"/>
      <protection locked="0"/>
    </xf>
    <xf numFmtId="0" fontId="2" fillId="2" borderId="0" xfId="1" applyFont="1" applyFill="1" applyAlignment="1">
      <alignment horizontal="right" vertical="top" wrapText="1"/>
    </xf>
    <xf numFmtId="0" fontId="1" fillId="3" borderId="7" xfId="1" applyFill="1" applyBorder="1" applyAlignment="1">
      <alignment horizontal="center" vertical="top" wrapText="1"/>
    </xf>
    <xf numFmtId="0" fontId="1" fillId="3" borderId="10" xfId="1" applyFill="1" applyBorder="1" applyAlignment="1">
      <alignment horizontal="center" vertical="top" wrapText="1"/>
    </xf>
    <xf numFmtId="0" fontId="1" fillId="3" borderId="9" xfId="1" applyFill="1" applyBorder="1" applyAlignment="1">
      <alignment horizontal="center" vertical="top" wrapText="1"/>
    </xf>
    <xf numFmtId="0" fontId="1" fillId="3" borderId="6" xfId="1" applyFill="1" applyBorder="1" applyAlignment="1">
      <alignment horizontal="center" vertical="top" wrapText="1"/>
    </xf>
    <xf numFmtId="0" fontId="1" fillId="3" borderId="6" xfId="1" applyFill="1" applyBorder="1" applyAlignment="1">
      <alignment vertical="top" wrapText="1"/>
    </xf>
    <xf numFmtId="0" fontId="1" fillId="3" borderId="5" xfId="1" applyFill="1" applyBorder="1" applyAlignment="1">
      <alignment horizontal="center" vertical="center" wrapText="1"/>
    </xf>
    <xf numFmtId="0" fontId="1" fillId="3" borderId="8" xfId="1" applyFill="1" applyBorder="1" applyAlignment="1">
      <alignment horizontal="center" vertical="center" wrapText="1"/>
    </xf>
    <xf numFmtId="0" fontId="7" fillId="2" borderId="0" xfId="1" applyFont="1" applyFill="1" applyAlignment="1">
      <alignment horizontal="center" vertical="top" wrapText="1"/>
    </xf>
    <xf numFmtId="0" fontId="1" fillId="3" borderId="45" xfId="1" applyFill="1" applyBorder="1" applyAlignment="1">
      <alignment horizontal="center" vertical="center" wrapText="1"/>
    </xf>
    <xf numFmtId="0" fontId="1" fillId="3" borderId="26" xfId="1" applyFill="1" applyBorder="1" applyAlignment="1">
      <alignment horizontal="center" vertical="center" wrapText="1"/>
    </xf>
    <xf numFmtId="164" fontId="3" fillId="9" borderId="15" xfId="2" applyNumberFormat="1" applyFill="1" applyBorder="1" applyAlignment="1" applyProtection="1">
      <alignment vertical="top" wrapText="1"/>
      <protection locked="0"/>
    </xf>
    <xf numFmtId="164" fontId="3" fillId="2" borderId="15" xfId="2" applyNumberFormat="1" applyFill="1" applyBorder="1" applyAlignment="1" applyProtection="1">
      <alignment vertical="top" wrapText="1"/>
      <protection locked="0"/>
    </xf>
    <xf numFmtId="164" fontId="3" fillId="2" borderId="12" xfId="2" applyNumberFormat="1" applyFill="1" applyBorder="1" applyAlignment="1" applyProtection="1">
      <alignment vertical="top" wrapText="1"/>
      <protection locked="0"/>
    </xf>
    <xf numFmtId="164" fontId="3" fillId="2" borderId="17" xfId="2" applyNumberFormat="1" applyFill="1" applyBorder="1" applyAlignment="1" applyProtection="1">
      <alignment vertical="top" wrapText="1"/>
      <protection locked="0"/>
    </xf>
    <xf numFmtId="164" fontId="3" fillId="2" borderId="13" xfId="2" applyNumberFormat="1" applyFill="1" applyBorder="1" applyAlignment="1" applyProtection="1">
      <alignment vertical="top" wrapText="1"/>
      <protection locked="0"/>
    </xf>
    <xf numFmtId="0" fontId="4" fillId="2" borderId="44" xfId="2" applyFont="1" applyFill="1" applyBorder="1" applyAlignment="1">
      <alignment horizontal="right" vertical="top" wrapText="1"/>
    </xf>
    <xf numFmtId="164" fontId="3" fillId="2" borderId="32" xfId="2" applyNumberFormat="1" applyFill="1" applyBorder="1" applyAlignment="1" applyProtection="1">
      <alignment vertical="top" wrapText="1"/>
      <protection locked="0"/>
    </xf>
    <xf numFmtId="164" fontId="3" fillId="2" borderId="63" xfId="2" applyNumberFormat="1" applyFill="1" applyBorder="1" applyAlignment="1" applyProtection="1">
      <alignment vertical="top" wrapText="1"/>
      <protection locked="0"/>
    </xf>
    <xf numFmtId="0" fontId="3" fillId="3" borderId="48" xfId="2" applyFill="1" applyBorder="1" applyAlignment="1">
      <alignment horizontal="center" vertical="center" wrapText="1"/>
    </xf>
    <xf numFmtId="0" fontId="3" fillId="3" borderId="25" xfId="2" applyFill="1" applyBorder="1" applyAlignment="1">
      <alignment horizontal="center" vertical="center" wrapText="1"/>
    </xf>
    <xf numFmtId="164" fontId="1" fillId="2" borderId="17" xfId="1" applyNumberFormat="1" applyFill="1" applyBorder="1" applyAlignment="1" applyProtection="1">
      <alignment vertical="top" wrapText="1"/>
      <protection locked="0"/>
    </xf>
    <xf numFmtId="164" fontId="1" fillId="2" borderId="66" xfId="1" applyNumberFormat="1" applyFill="1" applyBorder="1" applyAlignment="1" applyProtection="1">
      <alignment vertical="top" wrapText="1"/>
      <protection locked="0"/>
    </xf>
    <xf numFmtId="0" fontId="0" fillId="8" borderId="39" xfId="0" applyFill="1" applyBorder="1" applyAlignment="1">
      <alignment horizontal="center"/>
    </xf>
    <xf numFmtId="0" fontId="0" fillId="8" borderId="0" xfId="0" applyFill="1" applyBorder="1" applyAlignment="1">
      <alignment horizontal="center"/>
    </xf>
    <xf numFmtId="0" fontId="0" fillId="8" borderId="40" xfId="0" applyFill="1" applyBorder="1" applyAlignment="1">
      <alignment horizontal="center"/>
    </xf>
    <xf numFmtId="164" fontId="20" fillId="2" borderId="15" xfId="19" applyNumberFormat="1" applyFill="1" applyBorder="1" applyAlignment="1" applyProtection="1">
      <alignment vertical="top" wrapText="1"/>
      <protection locked="0"/>
    </xf>
    <xf numFmtId="164" fontId="20" fillId="2" borderId="15" xfId="20" applyNumberFormat="1" applyFill="1" applyBorder="1" applyAlignment="1" applyProtection="1">
      <alignment vertical="top" wrapText="1"/>
      <protection locked="0"/>
    </xf>
    <xf numFmtId="0" fontId="0" fillId="0" borderId="40" xfId="0" applyBorder="1" applyAlignment="1">
      <alignment horizontal="center"/>
    </xf>
    <xf numFmtId="0" fontId="4" fillId="2" borderId="0" xfId="2" applyFont="1" applyFill="1" applyAlignment="1">
      <alignment horizontal="right" vertical="top" wrapText="1"/>
    </xf>
    <xf numFmtId="0" fontId="3" fillId="3" borderId="23" xfId="2" applyFill="1" applyBorder="1" applyAlignment="1">
      <alignment horizontal="center" vertical="center" wrapText="1"/>
    </xf>
    <xf numFmtId="0" fontId="3" fillId="3" borderId="20" xfId="2" applyFill="1" applyBorder="1" applyAlignment="1">
      <alignment horizontal="center" vertical="top" wrapText="1"/>
    </xf>
    <xf numFmtId="0" fontId="3" fillId="3" borderId="26" xfId="2" applyFill="1" applyBorder="1" applyAlignment="1">
      <alignment vertical="top" wrapText="1"/>
    </xf>
    <xf numFmtId="0" fontId="3" fillId="3" borderId="24" xfId="2" applyFill="1" applyBorder="1" applyAlignment="1">
      <alignment horizontal="center" vertical="center" wrapText="1"/>
    </xf>
    <xf numFmtId="164" fontId="20" fillId="2" borderId="61" xfId="9" applyNumberFormat="1" applyFill="1" applyBorder="1" applyAlignment="1" applyProtection="1">
      <alignment vertical="top" wrapText="1"/>
      <protection locked="0"/>
    </xf>
    <xf numFmtId="164" fontId="20" fillId="2" borderId="63" xfId="9" applyNumberFormat="1" applyFill="1" applyBorder="1" applyAlignment="1" applyProtection="1">
      <alignment vertical="top" wrapText="1"/>
      <protection locked="0"/>
    </xf>
    <xf numFmtId="9" fontId="0" fillId="0" borderId="0" xfId="0" applyNumberFormat="1" applyBorder="1" applyAlignment="1">
      <alignment horizontal="center"/>
    </xf>
    <xf numFmtId="0" fontId="0" fillId="8" borderId="36" xfId="0" applyFill="1" applyBorder="1" applyAlignment="1">
      <alignment horizontal="center"/>
    </xf>
    <xf numFmtId="0" fontId="0" fillId="8" borderId="37" xfId="0" applyFill="1" applyBorder="1" applyAlignment="1">
      <alignment horizontal="center"/>
    </xf>
    <xf numFmtId="0" fontId="0" fillId="8" borderId="38" xfId="0" applyFill="1" applyBorder="1" applyAlignment="1">
      <alignment horizontal="center"/>
    </xf>
    <xf numFmtId="164" fontId="20" fillId="2" borderId="61" xfId="13" applyNumberFormat="1" applyFill="1" applyBorder="1" applyAlignment="1" applyProtection="1">
      <alignment vertical="top" wrapText="1"/>
      <protection locked="0"/>
    </xf>
    <xf numFmtId="164" fontId="20" fillId="2" borderId="63" xfId="14" applyNumberFormat="1" applyFill="1" applyBorder="1" applyAlignment="1" applyProtection="1">
      <alignment vertical="top" wrapText="1"/>
      <protection locked="0"/>
    </xf>
    <xf numFmtId="0" fontId="3" fillId="3" borderId="1" xfId="2" applyFill="1" applyBorder="1" applyAlignment="1">
      <alignment horizontal="center" vertical="center" wrapText="1"/>
    </xf>
    <xf numFmtId="0" fontId="3" fillId="3" borderId="35" xfId="2" applyFill="1" applyBorder="1" applyAlignment="1">
      <alignment horizontal="center" vertical="center" wrapText="1"/>
    </xf>
    <xf numFmtId="0" fontId="3" fillId="3" borderId="9" xfId="2" applyFill="1" applyBorder="1" applyAlignment="1">
      <alignment horizontal="center" vertical="top" wrapText="1"/>
    </xf>
    <xf numFmtId="0" fontId="3" fillId="3" borderId="6" xfId="2" applyFill="1" applyBorder="1" applyAlignment="1">
      <alignment horizontal="center" vertical="top" wrapText="1"/>
    </xf>
    <xf numFmtId="0" fontId="3" fillId="3" borderId="6" xfId="2" applyFill="1" applyBorder="1" applyAlignment="1">
      <alignment vertical="top" wrapText="1"/>
    </xf>
    <xf numFmtId="0" fontId="3" fillId="3" borderId="7" xfId="2" applyFill="1" applyBorder="1" applyAlignment="1">
      <alignment vertical="top" wrapText="1"/>
    </xf>
    <xf numFmtId="166" fontId="3" fillId="2" borderId="15" xfId="2" applyNumberFormat="1" applyFill="1" applyBorder="1" applyAlignment="1" applyProtection="1">
      <alignment vertical="top" wrapText="1"/>
      <protection locked="0"/>
    </xf>
    <xf numFmtId="164" fontId="20" fillId="2" borderId="15" xfId="17" applyNumberFormat="1" applyFill="1" applyBorder="1" applyAlignment="1" applyProtection="1">
      <alignment vertical="top" wrapText="1"/>
      <protection locked="0"/>
    </xf>
    <xf numFmtId="164" fontId="20" fillId="2" borderId="15" xfId="18" applyNumberFormat="1" applyFill="1" applyBorder="1" applyAlignment="1" applyProtection="1">
      <alignment vertical="top" wrapText="1"/>
      <protection locked="0"/>
    </xf>
    <xf numFmtId="0" fontId="18" fillId="0" borderId="0" xfId="0" applyFont="1" applyAlignment="1">
      <alignment vertical="top" wrapText="1"/>
    </xf>
    <xf numFmtId="0" fontId="0" fillId="0" borderId="0" xfId="0" applyAlignment="1">
      <alignment vertical="top" wrapText="1"/>
    </xf>
    <xf numFmtId="0" fontId="0" fillId="0" borderId="40" xfId="0" applyBorder="1" applyAlignment="1">
      <alignment horizontal="left"/>
    </xf>
    <xf numFmtId="10" fontId="0" fillId="0" borderId="0" xfId="0" applyNumberFormat="1" applyBorder="1" applyAlignment="1">
      <alignment horizontal="center"/>
    </xf>
    <xf numFmtId="10" fontId="3" fillId="2" borderId="32" xfId="2" applyNumberFormat="1" applyFill="1" applyBorder="1" applyAlignment="1" applyProtection="1">
      <alignment vertical="top" wrapText="1"/>
      <protection locked="0"/>
    </xf>
    <xf numFmtId="0" fontId="0" fillId="0" borderId="0" xfId="0" applyFill="1" applyBorder="1" applyAlignment="1">
      <alignment horizontal="left"/>
    </xf>
    <xf numFmtId="0" fontId="0" fillId="0" borderId="40" xfId="0" applyFill="1" applyBorder="1" applyAlignment="1">
      <alignment horizontal="left"/>
    </xf>
    <xf numFmtId="164" fontId="1" fillId="2" borderId="59" xfId="21" applyNumberFormat="1" applyFill="1" applyBorder="1" applyAlignment="1" applyProtection="1">
      <alignment vertical="top" wrapText="1"/>
      <protection locked="0"/>
    </xf>
    <xf numFmtId="164" fontId="1" fillId="2" borderId="59" xfId="22" applyNumberFormat="1" applyFill="1" applyBorder="1" applyAlignment="1" applyProtection="1">
      <alignment vertical="top" wrapText="1"/>
      <protection locked="0"/>
    </xf>
    <xf numFmtId="164" fontId="1" fillId="2" borderId="59" xfId="23" applyNumberFormat="1" applyFill="1" applyBorder="1" applyAlignment="1" applyProtection="1">
      <alignment vertical="top" wrapText="1"/>
      <protection locked="0"/>
    </xf>
    <xf numFmtId="164" fontId="1" fillId="2" borderId="59" xfId="24" applyNumberFormat="1" applyFill="1" applyBorder="1" applyAlignment="1" applyProtection="1">
      <alignment vertical="top" wrapText="1"/>
      <protection locked="0"/>
    </xf>
    <xf numFmtId="164" fontId="1" fillId="2" borderId="59" xfId="25" applyNumberFormat="1" applyFill="1" applyBorder="1" applyAlignment="1" applyProtection="1">
      <alignment vertical="top" wrapText="1"/>
      <protection locked="0"/>
    </xf>
    <xf numFmtId="164" fontId="20" fillId="2" borderId="15" xfId="8" applyNumberFormat="1" applyFill="1" applyBorder="1" applyAlignment="1" applyProtection="1">
      <alignment vertical="top" wrapText="1"/>
      <protection locked="0"/>
    </xf>
  </cellXfs>
  <cellStyles count="26">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24" xfId="24"/>
    <cellStyle name="Normal 25" xfId="25"/>
    <cellStyle name="Normal 3" xfId="2"/>
    <cellStyle name="Normal 4" xfId="4"/>
    <cellStyle name="Normal 5" xfId="5"/>
    <cellStyle name="Normal 6" xfId="6"/>
    <cellStyle name="Normal 7" xfId="7"/>
    <cellStyle name="Normal 8" xfId="8"/>
    <cellStyle name="Normal 9" xfId="9"/>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3:AB109"/>
  <sheetViews>
    <sheetView showGridLines="0" view="pageBreakPreview" topLeftCell="A25" zoomScale="70" zoomScaleNormal="40" zoomScaleSheetLayoutView="70" workbookViewId="0">
      <selection activeCell="G33" sqref="G33"/>
    </sheetView>
  </sheetViews>
  <sheetFormatPr defaultRowHeight="15"/>
  <cols>
    <col min="1" max="1" width="5.140625" style="70" customWidth="1"/>
    <col min="2" max="2" width="80.28515625" style="70" customWidth="1"/>
    <col min="3" max="3" width="25" style="70" customWidth="1"/>
    <col min="4" max="4" width="9.140625" style="70"/>
    <col min="5" max="5" width="102.5703125" style="70" customWidth="1"/>
    <col min="6" max="9" width="17.42578125" style="70" customWidth="1"/>
    <col min="10" max="10" width="13" style="70" customWidth="1"/>
    <col min="11" max="16384" width="9.140625" style="70"/>
  </cols>
  <sheetData>
    <row r="3" spans="2:10" ht="23.25">
      <c r="B3" s="204" t="s">
        <v>293</v>
      </c>
      <c r="C3" s="204"/>
      <c r="D3" s="204"/>
      <c r="E3" s="204"/>
      <c r="F3" s="204"/>
      <c r="G3" s="204"/>
      <c r="H3" s="204"/>
      <c r="I3" s="204"/>
      <c r="J3" s="204"/>
    </row>
    <row r="4" spans="2:10" ht="23.25">
      <c r="B4" s="204" t="s">
        <v>294</v>
      </c>
      <c r="C4" s="204"/>
      <c r="D4" s="204"/>
      <c r="E4" s="204"/>
      <c r="F4" s="204"/>
      <c r="G4" s="204"/>
      <c r="H4" s="204"/>
      <c r="I4" s="204"/>
      <c r="J4" s="204"/>
    </row>
    <row r="5" spans="2:10" ht="23.25">
      <c r="B5" s="137"/>
      <c r="C5" s="137"/>
      <c r="D5" s="137"/>
      <c r="E5" s="137"/>
      <c r="F5" s="137"/>
      <c r="G5" s="137"/>
      <c r="H5" s="137"/>
      <c r="I5" s="137"/>
      <c r="J5" s="137"/>
    </row>
    <row r="6" spans="2:10" ht="23.25">
      <c r="B6" s="137"/>
      <c r="C6" s="137"/>
      <c r="D6" s="137"/>
      <c r="E6" s="137"/>
      <c r="F6" s="137"/>
      <c r="G6" s="137"/>
      <c r="H6" s="137"/>
      <c r="I6" s="137"/>
      <c r="J6" s="137"/>
    </row>
    <row r="7" spans="2:10" ht="21">
      <c r="B7" s="199" t="s">
        <v>193</v>
      </c>
      <c r="C7" s="199"/>
      <c r="E7" s="203" t="s">
        <v>118</v>
      </c>
      <c r="F7" s="203"/>
      <c r="G7" s="203"/>
    </row>
    <row r="8" spans="2:10" ht="21">
      <c r="B8" s="201" t="s">
        <v>196</v>
      </c>
      <c r="C8" s="201"/>
      <c r="E8" s="75"/>
      <c r="F8" s="75"/>
      <c r="G8" s="75"/>
    </row>
    <row r="9" spans="2:10" ht="21.75" thickBot="1">
      <c r="B9" s="71"/>
      <c r="C9" s="72"/>
      <c r="E9" s="207" t="s">
        <v>1</v>
      </c>
      <c r="F9" s="207"/>
      <c r="G9" s="207"/>
    </row>
    <row r="10" spans="2:10" ht="18.75">
      <c r="B10" s="125" t="s">
        <v>61</v>
      </c>
      <c r="C10" s="126" t="s">
        <v>280</v>
      </c>
      <c r="D10" s="73"/>
      <c r="E10" s="208" t="s">
        <v>119</v>
      </c>
      <c r="F10" s="210" t="s">
        <v>120</v>
      </c>
      <c r="G10" s="212" t="s">
        <v>3</v>
      </c>
      <c r="H10" s="73"/>
      <c r="I10" s="73"/>
      <c r="J10" s="73"/>
    </row>
    <row r="11" spans="2:10" ht="18.75">
      <c r="B11" s="127" t="s">
        <v>197</v>
      </c>
      <c r="C11" s="128"/>
      <c r="D11" s="73"/>
      <c r="E11" s="209"/>
      <c r="F11" s="211"/>
      <c r="G11" s="213"/>
      <c r="H11" s="73"/>
      <c r="I11" s="73"/>
      <c r="J11" s="73"/>
    </row>
    <row r="12" spans="2:10" ht="18.75">
      <c r="B12" s="129" t="s">
        <v>200</v>
      </c>
      <c r="C12" s="130" t="s">
        <v>201</v>
      </c>
      <c r="D12" s="73"/>
      <c r="E12" s="77" t="s">
        <v>121</v>
      </c>
      <c r="F12" s="150">
        <f>+F13-F14</f>
        <v>0</v>
      </c>
      <c r="G12" s="151">
        <f>+G13-G14</f>
        <v>0</v>
      </c>
      <c r="H12" s="73"/>
      <c r="I12" s="73"/>
      <c r="J12" s="73"/>
    </row>
    <row r="13" spans="2:10" ht="18.75">
      <c r="B13" s="129" t="s">
        <v>205</v>
      </c>
      <c r="C13" s="130" t="s">
        <v>201</v>
      </c>
      <c r="D13" s="73"/>
      <c r="E13" s="78" t="s">
        <v>122</v>
      </c>
      <c r="F13" s="152">
        <v>0</v>
      </c>
      <c r="G13" s="153">
        <v>0</v>
      </c>
      <c r="H13" s="73"/>
      <c r="I13" s="73"/>
      <c r="J13" s="73"/>
    </row>
    <row r="14" spans="2:10" ht="18.75">
      <c r="B14" s="129" t="s">
        <v>208</v>
      </c>
      <c r="C14" s="130" t="s">
        <v>201</v>
      </c>
      <c r="D14" s="73"/>
      <c r="E14" s="78" t="s">
        <v>123</v>
      </c>
      <c r="F14" s="152">
        <v>0</v>
      </c>
      <c r="G14" s="153">
        <v>0</v>
      </c>
      <c r="H14" s="73"/>
      <c r="I14" s="73"/>
      <c r="J14" s="73"/>
    </row>
    <row r="15" spans="2:10" ht="18.75">
      <c r="B15" s="129" t="s">
        <v>211</v>
      </c>
      <c r="C15" s="130" t="s">
        <v>201</v>
      </c>
      <c r="D15" s="73"/>
      <c r="E15" s="81" t="s">
        <v>124</v>
      </c>
      <c r="F15" s="144">
        <f>+SUM(F16:F20)</f>
        <v>0</v>
      </c>
      <c r="G15" s="145">
        <f>+SUM(G16:G20)</f>
        <v>0</v>
      </c>
      <c r="H15" s="73"/>
      <c r="I15" s="73"/>
      <c r="J15" s="73"/>
    </row>
    <row r="16" spans="2:10" ht="18.75">
      <c r="B16" s="129" t="s">
        <v>213</v>
      </c>
      <c r="C16" s="130" t="s">
        <v>201</v>
      </c>
      <c r="D16" s="73"/>
      <c r="E16" s="78" t="s">
        <v>125</v>
      </c>
      <c r="F16" s="152">
        <v>0</v>
      </c>
      <c r="G16" s="153">
        <v>0</v>
      </c>
      <c r="H16" s="73"/>
      <c r="I16" s="73"/>
      <c r="J16" s="73"/>
    </row>
    <row r="17" spans="2:10" ht="18.75">
      <c r="B17" s="129" t="s">
        <v>216</v>
      </c>
      <c r="C17" s="130" t="s">
        <v>201</v>
      </c>
      <c r="D17" s="73"/>
      <c r="E17" s="78" t="s">
        <v>126</v>
      </c>
      <c r="F17" s="152">
        <v>0</v>
      </c>
      <c r="G17" s="80">
        <v>0</v>
      </c>
      <c r="H17" s="73"/>
      <c r="I17" s="73"/>
      <c r="J17" s="73"/>
    </row>
    <row r="18" spans="2:10" ht="18.75">
      <c r="B18" s="129" t="s">
        <v>219</v>
      </c>
      <c r="C18" s="130" t="s">
        <v>201</v>
      </c>
      <c r="D18" s="73"/>
      <c r="E18" s="78" t="s">
        <v>127</v>
      </c>
      <c r="F18" s="152">
        <v>0</v>
      </c>
      <c r="G18" s="80">
        <v>0</v>
      </c>
      <c r="H18" s="73"/>
      <c r="I18" s="73"/>
      <c r="J18" s="73"/>
    </row>
    <row r="19" spans="2:10" ht="18.75">
      <c r="B19" s="129" t="s">
        <v>222</v>
      </c>
      <c r="C19" s="130" t="s">
        <v>201</v>
      </c>
      <c r="D19" s="73"/>
      <c r="E19" s="78" t="s">
        <v>128</v>
      </c>
      <c r="F19" s="152">
        <v>0</v>
      </c>
      <c r="G19" s="143"/>
      <c r="H19" s="73"/>
      <c r="I19" s="73"/>
      <c r="J19" s="73"/>
    </row>
    <row r="20" spans="2:10" ht="18.75">
      <c r="B20" s="129" t="s">
        <v>225</v>
      </c>
      <c r="C20" s="130" t="s">
        <v>201</v>
      </c>
      <c r="D20" s="73"/>
      <c r="E20" s="78" t="s">
        <v>129</v>
      </c>
      <c r="F20" s="152">
        <v>0</v>
      </c>
      <c r="G20" s="153">
        <v>0</v>
      </c>
      <c r="H20" s="73"/>
      <c r="I20" s="73"/>
      <c r="J20" s="73"/>
    </row>
    <row r="21" spans="2:10" ht="18.75">
      <c r="B21" s="129" t="s">
        <v>228</v>
      </c>
      <c r="C21" s="130" t="s">
        <v>201</v>
      </c>
      <c r="D21" s="73"/>
      <c r="E21" s="84" t="s">
        <v>130</v>
      </c>
      <c r="F21" s="142"/>
      <c r="G21" s="83">
        <v>0</v>
      </c>
      <c r="H21" s="73"/>
      <c r="I21" s="73"/>
      <c r="J21" s="73"/>
    </row>
    <row r="22" spans="2:10" ht="18.75">
      <c r="B22" s="129" t="s">
        <v>231</v>
      </c>
      <c r="C22" s="130" t="s">
        <v>201</v>
      </c>
      <c r="D22" s="73"/>
      <c r="E22" s="85" t="s">
        <v>131</v>
      </c>
      <c r="F22" s="142"/>
      <c r="G22" s="80">
        <v>0</v>
      </c>
      <c r="H22" s="73"/>
      <c r="I22" s="73"/>
      <c r="J22" s="73"/>
    </row>
    <row r="23" spans="2:10" ht="18.75">
      <c r="B23" s="129" t="s">
        <v>234</v>
      </c>
      <c r="C23" s="130" t="s">
        <v>201</v>
      </c>
      <c r="D23" s="73"/>
      <c r="E23" s="85" t="s">
        <v>132</v>
      </c>
      <c r="F23" s="142"/>
      <c r="G23" s="80">
        <v>0</v>
      </c>
      <c r="H23" s="73"/>
      <c r="I23" s="73"/>
      <c r="J23" s="73"/>
    </row>
    <row r="24" spans="2:10" ht="18.75">
      <c r="B24" s="129" t="s">
        <v>236</v>
      </c>
      <c r="C24" s="130" t="s">
        <v>201</v>
      </c>
      <c r="D24" s="73"/>
      <c r="E24" s="85" t="s">
        <v>133</v>
      </c>
      <c r="F24" s="142"/>
      <c r="G24" s="80">
        <v>0</v>
      </c>
      <c r="H24" s="73"/>
      <c r="I24" s="73"/>
      <c r="J24" s="73"/>
    </row>
    <row r="25" spans="2:10" ht="18.75">
      <c r="B25" s="129" t="s">
        <v>239</v>
      </c>
      <c r="C25" s="130" t="s">
        <v>201</v>
      </c>
      <c r="D25" s="73"/>
      <c r="E25" s="84" t="s">
        <v>134</v>
      </c>
      <c r="F25" s="142"/>
      <c r="G25" s="80">
        <v>0</v>
      </c>
      <c r="H25" s="73"/>
      <c r="I25" s="73"/>
      <c r="J25" s="73"/>
    </row>
    <row r="26" spans="2:10" ht="18.75">
      <c r="B26" s="131" t="s">
        <v>242</v>
      </c>
      <c r="C26" s="130" t="s">
        <v>243</v>
      </c>
      <c r="D26" s="73"/>
      <c r="E26" s="84" t="s">
        <v>135</v>
      </c>
      <c r="F26" s="142"/>
      <c r="G26" s="80">
        <v>0</v>
      </c>
      <c r="H26" s="73"/>
      <c r="I26" s="73"/>
      <c r="J26" s="73"/>
    </row>
    <row r="27" spans="2:10" ht="18.75" customHeight="1">
      <c r="B27" s="129"/>
      <c r="C27" s="130"/>
      <c r="D27" s="73"/>
      <c r="E27" s="81" t="s">
        <v>181</v>
      </c>
      <c r="F27" s="146">
        <f>IFERROR((F12/F15),0)</f>
        <v>0</v>
      </c>
      <c r="G27" s="148">
        <f>IFERROR((G12/G15),0)</f>
        <v>0</v>
      </c>
      <c r="H27" s="73"/>
      <c r="I27" s="73"/>
      <c r="J27" s="73"/>
    </row>
    <row r="28" spans="2:10" ht="18.75">
      <c r="B28" s="131" t="s">
        <v>248</v>
      </c>
      <c r="C28" s="132"/>
      <c r="D28" s="73"/>
      <c r="E28" s="81" t="s">
        <v>183</v>
      </c>
      <c r="F28" s="87">
        <v>0</v>
      </c>
      <c r="G28" s="88">
        <v>0</v>
      </c>
      <c r="H28" s="73"/>
      <c r="I28" s="73"/>
      <c r="J28" s="73"/>
    </row>
    <row r="29" spans="2:10" ht="18.75">
      <c r="B29" s="129" t="s">
        <v>251</v>
      </c>
      <c r="C29" s="130" t="s">
        <v>201</v>
      </c>
      <c r="D29" s="73"/>
      <c r="E29" s="81" t="s">
        <v>182</v>
      </c>
      <c r="F29" s="87">
        <v>0</v>
      </c>
      <c r="G29" s="88">
        <v>0</v>
      </c>
      <c r="H29" s="73"/>
      <c r="I29" s="73"/>
      <c r="J29" s="73"/>
    </row>
    <row r="30" spans="2:10" ht="37.5">
      <c r="B30" s="129" t="s">
        <v>254</v>
      </c>
      <c r="C30" s="130" t="s">
        <v>201</v>
      </c>
      <c r="D30" s="73"/>
      <c r="E30" s="81" t="s">
        <v>136</v>
      </c>
      <c r="F30" s="144">
        <f>MAX(F31,F32)</f>
        <v>0</v>
      </c>
      <c r="G30" s="145">
        <f>MAX(G31,G32)</f>
        <v>0</v>
      </c>
      <c r="H30" s="73"/>
      <c r="I30" s="73"/>
      <c r="J30" s="73"/>
    </row>
    <row r="31" spans="2:10" ht="18.75">
      <c r="B31" s="129" t="s">
        <v>257</v>
      </c>
      <c r="C31" s="130" t="s">
        <v>201</v>
      </c>
      <c r="D31" s="73"/>
      <c r="E31" s="78" t="s">
        <v>137</v>
      </c>
      <c r="F31" s="144">
        <f>MAX((F28-F27)*F15,0)</f>
        <v>0</v>
      </c>
      <c r="G31" s="145">
        <f>+F31</f>
        <v>0</v>
      </c>
      <c r="H31" s="73"/>
      <c r="I31" s="73"/>
      <c r="J31" s="73"/>
    </row>
    <row r="32" spans="2:10" ht="18.75">
      <c r="B32" s="129" t="s">
        <v>260</v>
      </c>
      <c r="C32" s="130" t="s">
        <v>201</v>
      </c>
      <c r="D32" s="73"/>
      <c r="E32" s="78" t="s">
        <v>138</v>
      </c>
      <c r="F32" s="79">
        <v>0</v>
      </c>
      <c r="G32" s="83">
        <f>+F32</f>
        <v>0</v>
      </c>
      <c r="H32" s="73"/>
      <c r="I32" s="73"/>
      <c r="J32" s="73"/>
    </row>
    <row r="33" spans="2:28" ht="19.5" thickBot="1">
      <c r="B33" s="129" t="s">
        <v>262</v>
      </c>
      <c r="C33" s="130" t="s">
        <v>201</v>
      </c>
      <c r="D33" s="73"/>
      <c r="E33" s="89" t="s">
        <v>139</v>
      </c>
      <c r="F33" s="147">
        <f>IFERROR(((F12+F30)/F15),0)</f>
        <v>0</v>
      </c>
      <c r="G33" s="149">
        <f>IFERROR(((G12-G30)/G15),0)</f>
        <v>0</v>
      </c>
      <c r="H33" s="73"/>
      <c r="I33" s="73"/>
      <c r="J33" s="73"/>
    </row>
    <row r="34" spans="2:28" ht="18.75">
      <c r="B34" s="129" t="s">
        <v>265</v>
      </c>
      <c r="C34" s="130" t="s">
        <v>201</v>
      </c>
      <c r="D34" s="73"/>
      <c r="E34" s="73"/>
      <c r="F34" s="73"/>
      <c r="G34" s="73"/>
      <c r="H34" s="73"/>
      <c r="I34" s="73"/>
      <c r="J34" s="73"/>
    </row>
    <row r="35" spans="2:28" ht="18.75">
      <c r="B35" s="129" t="s">
        <v>267</v>
      </c>
      <c r="C35" s="130" t="s">
        <v>201</v>
      </c>
      <c r="D35" s="73"/>
      <c r="E35" s="73"/>
      <c r="F35" s="73"/>
      <c r="G35" s="73"/>
      <c r="H35" s="73"/>
      <c r="I35" s="73"/>
      <c r="J35" s="73"/>
    </row>
    <row r="36" spans="2:28" ht="18.75">
      <c r="B36" s="129" t="s">
        <v>269</v>
      </c>
      <c r="C36" s="130" t="s">
        <v>201</v>
      </c>
      <c r="D36" s="73"/>
      <c r="E36" s="76" t="s">
        <v>140</v>
      </c>
      <c r="F36" s="76"/>
      <c r="G36" s="76"/>
      <c r="H36" s="76"/>
      <c r="I36" s="76"/>
      <c r="J36" s="73"/>
    </row>
    <row r="37" spans="2:28" ht="18.75">
      <c r="B37" s="131" t="s">
        <v>270</v>
      </c>
      <c r="C37" s="130"/>
      <c r="D37" s="73"/>
      <c r="E37" s="90"/>
      <c r="F37" s="90"/>
      <c r="G37" s="90"/>
      <c r="H37" s="90"/>
      <c r="I37" s="90"/>
      <c r="J37" s="73"/>
      <c r="X37"/>
      <c r="Y37"/>
      <c r="Z37"/>
      <c r="AA37"/>
      <c r="AB37"/>
    </row>
    <row r="38" spans="2:28" ht="19.5" thickBot="1">
      <c r="B38" s="129" t="s">
        <v>271</v>
      </c>
      <c r="C38" s="130" t="s">
        <v>201</v>
      </c>
      <c r="D38" s="73"/>
      <c r="E38" s="91" t="s">
        <v>1</v>
      </c>
      <c r="F38" s="91"/>
      <c r="G38" s="91"/>
      <c r="H38" s="91"/>
      <c r="I38" s="91"/>
      <c r="J38" s="73"/>
      <c r="X38"/>
      <c r="Y38"/>
      <c r="Z38"/>
      <c r="AA38"/>
      <c r="AB38"/>
    </row>
    <row r="39" spans="2:28" ht="18.75">
      <c r="B39" s="129" t="s">
        <v>272</v>
      </c>
      <c r="C39" s="130" t="s">
        <v>201</v>
      </c>
      <c r="D39" s="73"/>
      <c r="E39" s="221" t="s">
        <v>61</v>
      </c>
      <c r="F39" s="214" t="s">
        <v>141</v>
      </c>
      <c r="G39" s="215"/>
      <c r="H39" s="216"/>
      <c r="I39" s="205" t="s">
        <v>6</v>
      </c>
      <c r="J39" s="73"/>
      <c r="Z39"/>
      <c r="AA39"/>
      <c r="AB39"/>
    </row>
    <row r="40" spans="2:28" ht="56.25">
      <c r="B40" s="131" t="s">
        <v>273</v>
      </c>
      <c r="C40" s="132"/>
      <c r="D40" s="73"/>
      <c r="E40" s="209"/>
      <c r="F40" s="92" t="s">
        <v>120</v>
      </c>
      <c r="G40" s="92" t="s">
        <v>3</v>
      </c>
      <c r="H40" s="92" t="s">
        <v>5</v>
      </c>
      <c r="I40" s="206"/>
      <c r="J40" s="73"/>
      <c r="Z40"/>
      <c r="AA40"/>
      <c r="AB40"/>
    </row>
    <row r="41" spans="2:28" ht="18.75">
      <c r="B41" s="129" t="s">
        <v>274</v>
      </c>
      <c r="C41" s="130" t="s">
        <v>201</v>
      </c>
      <c r="D41" s="73"/>
      <c r="E41" s="93" t="s">
        <v>142</v>
      </c>
      <c r="F41" s="94">
        <v>0</v>
      </c>
      <c r="G41" s="94">
        <v>0</v>
      </c>
      <c r="H41" s="94">
        <v>0</v>
      </c>
      <c r="I41" s="95">
        <v>0</v>
      </c>
      <c r="J41" s="73"/>
      <c r="Z41"/>
      <c r="AA41"/>
      <c r="AB41"/>
    </row>
    <row r="42" spans="2:28" ht="18.75">
      <c r="B42" s="129" t="s">
        <v>275</v>
      </c>
      <c r="C42" s="130" t="s">
        <v>201</v>
      </c>
      <c r="D42" s="73"/>
      <c r="E42" s="96" t="s">
        <v>143</v>
      </c>
      <c r="F42" s="79">
        <v>0</v>
      </c>
      <c r="G42" s="79">
        <v>0</v>
      </c>
      <c r="H42" s="79">
        <v>0</v>
      </c>
      <c r="I42" s="97">
        <v>0</v>
      </c>
      <c r="J42" s="73"/>
      <c r="Z42"/>
      <c r="AA42"/>
      <c r="AB42"/>
    </row>
    <row r="43" spans="2:28" ht="18.75">
      <c r="B43" s="129" t="s">
        <v>276</v>
      </c>
      <c r="C43" s="130" t="s">
        <v>201</v>
      </c>
      <c r="D43" s="73"/>
      <c r="E43" s="96" t="s">
        <v>144</v>
      </c>
      <c r="F43" s="79">
        <v>0</v>
      </c>
      <c r="G43" s="79">
        <v>0</v>
      </c>
      <c r="H43" s="79">
        <v>0</v>
      </c>
      <c r="I43" s="97">
        <v>0</v>
      </c>
      <c r="J43" s="73"/>
      <c r="Z43"/>
      <c r="AA43"/>
      <c r="AB43"/>
    </row>
    <row r="44" spans="2:28" ht="18.75">
      <c r="B44" s="129" t="s">
        <v>277</v>
      </c>
      <c r="C44" s="130" t="s">
        <v>201</v>
      </c>
      <c r="D44" s="73"/>
      <c r="E44" s="96" t="s">
        <v>145</v>
      </c>
      <c r="F44" s="86">
        <v>0</v>
      </c>
      <c r="G44" s="86">
        <v>0</v>
      </c>
      <c r="H44" s="86">
        <v>0</v>
      </c>
      <c r="I44" s="98">
        <v>0</v>
      </c>
      <c r="J44" s="73"/>
      <c r="Z44"/>
      <c r="AA44"/>
      <c r="AB44"/>
    </row>
    <row r="45" spans="2:28" ht="19.5" thickBot="1">
      <c r="B45" s="133" t="s">
        <v>278</v>
      </c>
      <c r="C45" s="134"/>
      <c r="D45" s="73"/>
      <c r="E45" s="99" t="s">
        <v>146</v>
      </c>
      <c r="F45" s="100">
        <v>0</v>
      </c>
      <c r="G45" s="100">
        <v>0</v>
      </c>
      <c r="H45" s="100">
        <v>0</v>
      </c>
      <c r="I45" s="101">
        <v>0</v>
      </c>
      <c r="J45" s="73"/>
      <c r="Z45"/>
      <c r="AA45"/>
      <c r="AB45"/>
    </row>
    <row r="46" spans="2:28" ht="18.75">
      <c r="B46" s="73"/>
      <c r="C46" s="73"/>
      <c r="D46" s="73"/>
      <c r="E46" s="96" t="s">
        <v>147</v>
      </c>
      <c r="F46" s="79">
        <v>0</v>
      </c>
      <c r="G46" s="102">
        <v>0</v>
      </c>
      <c r="H46" s="102">
        <v>0</v>
      </c>
      <c r="I46" s="103">
        <v>0</v>
      </c>
      <c r="J46" s="73"/>
      <c r="X46"/>
      <c r="Y46"/>
      <c r="Z46"/>
      <c r="AA46"/>
      <c r="AB46"/>
    </row>
    <row r="47" spans="2:28" ht="18.75">
      <c r="B47" s="200" t="s">
        <v>194</v>
      </c>
      <c r="C47" s="200"/>
      <c r="D47" s="73"/>
      <c r="E47" s="96" t="s">
        <v>148</v>
      </c>
      <c r="F47" s="79">
        <v>0</v>
      </c>
      <c r="G47" s="102">
        <v>0</v>
      </c>
      <c r="H47" s="102">
        <v>0</v>
      </c>
      <c r="I47" s="103">
        <v>0</v>
      </c>
      <c r="J47" s="73"/>
    </row>
    <row r="48" spans="2:28" ht="19.5" thickBot="1">
      <c r="B48" s="202" t="s">
        <v>196</v>
      </c>
      <c r="C48" s="202"/>
      <c r="D48" s="73"/>
      <c r="E48" s="96" t="s">
        <v>149</v>
      </c>
      <c r="F48" s="79">
        <v>0</v>
      </c>
      <c r="G48" s="102">
        <v>0</v>
      </c>
      <c r="H48" s="102">
        <v>0</v>
      </c>
      <c r="I48" s="103">
        <v>0</v>
      </c>
      <c r="J48" s="73"/>
      <c r="L48"/>
      <c r="M48"/>
      <c r="N48"/>
      <c r="T48"/>
      <c r="U48"/>
      <c r="V48"/>
    </row>
    <row r="49" spans="2:22" ht="18.75">
      <c r="B49" s="125" t="s">
        <v>61</v>
      </c>
      <c r="C49" s="126" t="s">
        <v>280</v>
      </c>
      <c r="D49" s="73"/>
      <c r="E49" s="96" t="s">
        <v>150</v>
      </c>
      <c r="F49" s="82">
        <v>0</v>
      </c>
      <c r="G49" s="102">
        <v>0</v>
      </c>
      <c r="H49" s="102">
        <v>0</v>
      </c>
      <c r="I49" s="103">
        <v>0</v>
      </c>
      <c r="J49" s="73"/>
      <c r="L49"/>
      <c r="M49"/>
      <c r="N49"/>
      <c r="T49"/>
      <c r="U49"/>
      <c r="V49"/>
    </row>
    <row r="50" spans="2:22" ht="18.75">
      <c r="B50" s="156"/>
      <c r="C50" s="130"/>
      <c r="D50" s="73"/>
      <c r="E50" s="99" t="s">
        <v>297</v>
      </c>
      <c r="F50" s="82"/>
      <c r="G50" s="102"/>
      <c r="H50" s="102"/>
      <c r="I50" s="103"/>
      <c r="J50" s="73"/>
      <c r="L50"/>
      <c r="M50"/>
      <c r="N50"/>
      <c r="T50"/>
      <c r="U50"/>
      <c r="V50"/>
    </row>
    <row r="51" spans="2:22" ht="18.75">
      <c r="B51" s="127" t="s">
        <v>198</v>
      </c>
      <c r="C51" s="128"/>
      <c r="D51" s="73"/>
      <c r="E51" s="96" t="s">
        <v>151</v>
      </c>
      <c r="F51" s="79">
        <v>0</v>
      </c>
      <c r="G51" s="79">
        <v>0</v>
      </c>
      <c r="H51" s="79">
        <v>0</v>
      </c>
      <c r="I51" s="97">
        <v>0</v>
      </c>
      <c r="J51" s="73"/>
      <c r="L51"/>
      <c r="M51"/>
      <c r="N51"/>
      <c r="T51"/>
      <c r="U51"/>
      <c r="V51"/>
    </row>
    <row r="52" spans="2:22" ht="18.75">
      <c r="B52" s="129" t="s">
        <v>202</v>
      </c>
      <c r="C52" s="130" t="s">
        <v>203</v>
      </c>
      <c r="D52" s="73"/>
      <c r="E52" s="96" t="s">
        <v>152</v>
      </c>
      <c r="F52" s="104">
        <v>0</v>
      </c>
      <c r="G52" s="104">
        <v>0</v>
      </c>
      <c r="H52" s="104">
        <v>0</v>
      </c>
      <c r="I52" s="105">
        <v>0</v>
      </c>
      <c r="J52" s="73"/>
      <c r="L52"/>
      <c r="M52"/>
      <c r="N52"/>
      <c r="T52"/>
      <c r="U52"/>
      <c r="V52"/>
    </row>
    <row r="53" spans="2:22" ht="18.75">
      <c r="B53" s="129" t="s">
        <v>206</v>
      </c>
      <c r="C53" s="130" t="s">
        <v>203</v>
      </c>
      <c r="D53" s="73"/>
      <c r="E53" s="96" t="s">
        <v>145</v>
      </c>
      <c r="F53" s="86">
        <v>0</v>
      </c>
      <c r="G53" s="86">
        <v>0</v>
      </c>
      <c r="H53" s="86">
        <v>0</v>
      </c>
      <c r="I53" s="98">
        <v>0</v>
      </c>
      <c r="J53" s="73"/>
      <c r="L53"/>
      <c r="M53"/>
      <c r="N53"/>
      <c r="T53"/>
      <c r="U53"/>
      <c r="V53"/>
    </row>
    <row r="54" spans="2:22" ht="18.75">
      <c r="B54" s="129" t="s">
        <v>209</v>
      </c>
      <c r="C54" s="130" t="s">
        <v>203</v>
      </c>
      <c r="D54" s="73"/>
      <c r="E54" s="99" t="s">
        <v>153</v>
      </c>
      <c r="F54" s="100">
        <v>0</v>
      </c>
      <c r="G54" s="100">
        <v>0</v>
      </c>
      <c r="H54" s="100">
        <v>0</v>
      </c>
      <c r="I54" s="101">
        <v>0</v>
      </c>
      <c r="J54" s="73"/>
      <c r="L54"/>
      <c r="M54"/>
      <c r="N54"/>
      <c r="T54"/>
      <c r="U54"/>
      <c r="V54"/>
    </row>
    <row r="55" spans="2:22" ht="18.75">
      <c r="B55" s="129" t="s">
        <v>212</v>
      </c>
      <c r="C55" s="130" t="s">
        <v>203</v>
      </c>
      <c r="D55" s="73"/>
      <c r="E55" s="96" t="s">
        <v>154</v>
      </c>
      <c r="F55" s="79">
        <v>0</v>
      </c>
      <c r="G55" s="102">
        <v>0</v>
      </c>
      <c r="H55" s="102">
        <v>0</v>
      </c>
      <c r="I55" s="103">
        <v>0</v>
      </c>
      <c r="J55" s="73"/>
      <c r="L55"/>
      <c r="M55"/>
      <c r="N55"/>
    </row>
    <row r="56" spans="2:22" ht="18.75">
      <c r="B56" s="131" t="s">
        <v>214</v>
      </c>
      <c r="C56" s="132"/>
      <c r="D56" s="73"/>
      <c r="E56" s="96" t="s">
        <v>155</v>
      </c>
      <c r="F56" s="79">
        <v>0</v>
      </c>
      <c r="G56" s="102">
        <v>0</v>
      </c>
      <c r="H56" s="102">
        <v>0</v>
      </c>
      <c r="I56" s="103">
        <v>0</v>
      </c>
      <c r="J56" s="73"/>
      <c r="L56"/>
      <c r="M56"/>
      <c r="N56"/>
    </row>
    <row r="57" spans="2:22" ht="18.75">
      <c r="B57" s="129" t="s">
        <v>217</v>
      </c>
      <c r="C57" s="130" t="s">
        <v>203</v>
      </c>
      <c r="D57" s="73"/>
      <c r="E57" s="96" t="s">
        <v>145</v>
      </c>
      <c r="F57" s="86">
        <v>0</v>
      </c>
      <c r="G57" s="102">
        <v>0</v>
      </c>
      <c r="H57" s="102">
        <v>0</v>
      </c>
      <c r="I57" s="103">
        <v>0</v>
      </c>
      <c r="J57" s="73"/>
      <c r="L57"/>
      <c r="M57"/>
      <c r="N57"/>
    </row>
    <row r="58" spans="2:22" ht="18.75">
      <c r="B58" s="131" t="s">
        <v>220</v>
      </c>
      <c r="C58" s="130" t="s">
        <v>203</v>
      </c>
      <c r="D58" s="73"/>
      <c r="E58" s="99" t="s">
        <v>156</v>
      </c>
      <c r="F58" s="100">
        <v>0</v>
      </c>
      <c r="G58" s="100">
        <v>0</v>
      </c>
      <c r="H58" s="100">
        <v>0</v>
      </c>
      <c r="I58" s="101">
        <v>0</v>
      </c>
      <c r="J58" s="73"/>
      <c r="L58"/>
      <c r="M58"/>
      <c r="N58"/>
    </row>
    <row r="59" spans="2:22" ht="18.75">
      <c r="B59" s="129" t="s">
        <v>223</v>
      </c>
      <c r="C59" s="130" t="s">
        <v>203</v>
      </c>
      <c r="D59" s="73"/>
      <c r="E59" s="96" t="s">
        <v>157</v>
      </c>
      <c r="F59" s="79">
        <v>0</v>
      </c>
      <c r="G59" s="79">
        <v>0</v>
      </c>
      <c r="H59" s="79">
        <v>0</v>
      </c>
      <c r="I59" s="97">
        <v>0</v>
      </c>
      <c r="J59" s="73"/>
      <c r="L59"/>
      <c r="M59"/>
      <c r="N59"/>
      <c r="T59"/>
      <c r="U59"/>
      <c r="V59"/>
    </row>
    <row r="60" spans="2:22" ht="18.75">
      <c r="B60" s="129" t="s">
        <v>226</v>
      </c>
      <c r="C60" s="130" t="s">
        <v>203</v>
      </c>
      <c r="D60" s="73"/>
      <c r="E60" s="96" t="s">
        <v>158</v>
      </c>
      <c r="F60" s="79">
        <v>0</v>
      </c>
      <c r="G60" s="79">
        <v>0</v>
      </c>
      <c r="H60" s="79">
        <v>0</v>
      </c>
      <c r="I60" s="97">
        <v>0</v>
      </c>
      <c r="J60" s="73"/>
      <c r="L60"/>
      <c r="M60"/>
      <c r="N60"/>
      <c r="T60"/>
      <c r="U60"/>
      <c r="V60"/>
    </row>
    <row r="61" spans="2:22" ht="18.75">
      <c r="B61" s="131" t="s">
        <v>229</v>
      </c>
      <c r="C61" s="130" t="s">
        <v>203</v>
      </c>
      <c r="D61" s="73"/>
      <c r="E61" s="96" t="s">
        <v>159</v>
      </c>
      <c r="F61" s="82">
        <v>0</v>
      </c>
      <c r="G61" s="82">
        <v>0</v>
      </c>
      <c r="H61" s="82">
        <v>0</v>
      </c>
      <c r="I61" s="106">
        <v>0</v>
      </c>
      <c r="J61" s="73"/>
      <c r="L61"/>
      <c r="M61"/>
      <c r="N61"/>
      <c r="T61"/>
      <c r="U61"/>
      <c r="V61"/>
    </row>
    <row r="62" spans="2:22" ht="18.75">
      <c r="B62" s="129" t="s">
        <v>232</v>
      </c>
      <c r="C62" s="130" t="s">
        <v>203</v>
      </c>
      <c r="D62" s="73"/>
      <c r="E62" s="96" t="s">
        <v>160</v>
      </c>
      <c r="F62" s="86">
        <v>0</v>
      </c>
      <c r="G62" s="86">
        <v>0</v>
      </c>
      <c r="H62" s="86">
        <v>0</v>
      </c>
      <c r="I62" s="98">
        <v>0</v>
      </c>
      <c r="J62" s="73"/>
      <c r="L62"/>
      <c r="M62"/>
      <c r="N62"/>
      <c r="T62"/>
      <c r="U62"/>
      <c r="V62"/>
    </row>
    <row r="63" spans="2:22" ht="18.75">
      <c r="B63" s="131" t="s">
        <v>235</v>
      </c>
      <c r="C63" s="130" t="s">
        <v>203</v>
      </c>
      <c r="D63" s="73"/>
      <c r="E63" s="99" t="s">
        <v>161</v>
      </c>
      <c r="F63" s="100">
        <v>0</v>
      </c>
      <c r="G63" s="100">
        <v>0</v>
      </c>
      <c r="H63" s="100">
        <v>0</v>
      </c>
      <c r="I63" s="101">
        <v>0</v>
      </c>
      <c r="J63" s="73"/>
      <c r="L63"/>
      <c r="M63"/>
      <c r="N63"/>
      <c r="T63"/>
      <c r="U63"/>
      <c r="V63"/>
    </row>
    <row r="64" spans="2:22" ht="18.75">
      <c r="B64" s="131" t="s">
        <v>237</v>
      </c>
      <c r="C64" s="132"/>
      <c r="D64" s="73"/>
      <c r="E64" s="96" t="s">
        <v>162</v>
      </c>
      <c r="F64" s="102">
        <v>0</v>
      </c>
      <c r="G64" s="102">
        <v>0</v>
      </c>
      <c r="H64" s="102">
        <v>0</v>
      </c>
      <c r="I64" s="97">
        <v>0</v>
      </c>
      <c r="J64" s="73"/>
      <c r="L64"/>
      <c r="M64"/>
      <c r="N64"/>
      <c r="T64"/>
      <c r="U64"/>
      <c r="V64"/>
    </row>
    <row r="65" spans="2:22" ht="18.75">
      <c r="B65" s="129" t="s">
        <v>240</v>
      </c>
      <c r="C65" s="132"/>
      <c r="D65" s="73"/>
      <c r="E65" s="96" t="s">
        <v>163</v>
      </c>
      <c r="F65" s="102">
        <v>0</v>
      </c>
      <c r="G65" s="102">
        <v>0</v>
      </c>
      <c r="H65" s="102">
        <v>0</v>
      </c>
      <c r="I65" s="97">
        <v>0</v>
      </c>
      <c r="J65" s="73"/>
      <c r="L65"/>
      <c r="M65"/>
      <c r="N65"/>
      <c r="T65"/>
      <c r="U65"/>
      <c r="V65"/>
    </row>
    <row r="66" spans="2:22" ht="18.75">
      <c r="B66" s="135" t="s">
        <v>244</v>
      </c>
      <c r="C66" s="130" t="s">
        <v>203</v>
      </c>
      <c r="D66" s="73"/>
      <c r="E66" s="96" t="s">
        <v>164</v>
      </c>
      <c r="F66" s="102">
        <v>0</v>
      </c>
      <c r="G66" s="102">
        <v>0</v>
      </c>
      <c r="H66" s="102">
        <v>0</v>
      </c>
      <c r="I66" s="97">
        <v>0</v>
      </c>
      <c r="J66" s="73"/>
      <c r="L66"/>
      <c r="M66"/>
      <c r="N66"/>
      <c r="T66"/>
      <c r="U66"/>
      <c r="V66"/>
    </row>
    <row r="67" spans="2:22" ht="18.75">
      <c r="B67" s="135" t="s">
        <v>246</v>
      </c>
      <c r="C67" s="130" t="s">
        <v>203</v>
      </c>
      <c r="D67" s="73"/>
      <c r="E67" s="96" t="s">
        <v>165</v>
      </c>
      <c r="F67" s="102">
        <v>0</v>
      </c>
      <c r="G67" s="102">
        <v>0</v>
      </c>
      <c r="H67" s="102">
        <v>0</v>
      </c>
      <c r="I67" s="98">
        <v>0</v>
      </c>
      <c r="J67" s="73"/>
      <c r="L67"/>
      <c r="M67"/>
      <c r="N67"/>
      <c r="T67"/>
      <c r="U67"/>
      <c r="V67"/>
    </row>
    <row r="68" spans="2:22" ht="18.75">
      <c r="B68" s="135" t="s">
        <v>249</v>
      </c>
      <c r="C68" s="130" t="s">
        <v>203</v>
      </c>
      <c r="D68" s="73"/>
      <c r="E68" s="99" t="s">
        <v>166</v>
      </c>
      <c r="F68" s="100">
        <v>0</v>
      </c>
      <c r="G68" s="100">
        <v>0</v>
      </c>
      <c r="H68" s="100">
        <v>0</v>
      </c>
      <c r="I68" s="101">
        <v>0</v>
      </c>
      <c r="J68" s="73"/>
      <c r="L68"/>
      <c r="M68"/>
      <c r="N68"/>
      <c r="T68"/>
      <c r="U68"/>
      <c r="V68"/>
    </row>
    <row r="69" spans="2:22" ht="18.75">
      <c r="B69" s="129" t="s">
        <v>252</v>
      </c>
      <c r="C69" s="132"/>
      <c r="D69" s="73"/>
      <c r="E69" s="96" t="s">
        <v>167</v>
      </c>
      <c r="F69" s="79">
        <v>0</v>
      </c>
      <c r="G69" s="102">
        <v>0</v>
      </c>
      <c r="H69" s="102">
        <v>0</v>
      </c>
      <c r="I69" s="103">
        <v>0</v>
      </c>
      <c r="J69" s="73"/>
      <c r="L69"/>
      <c r="M69"/>
      <c r="N69"/>
      <c r="T69"/>
      <c r="U69"/>
      <c r="V69"/>
    </row>
    <row r="70" spans="2:22" ht="18.75">
      <c r="B70" s="135" t="s">
        <v>255</v>
      </c>
      <c r="C70" s="130" t="s">
        <v>203</v>
      </c>
      <c r="D70" s="73"/>
      <c r="E70" s="96" t="s">
        <v>168</v>
      </c>
      <c r="F70" s="79">
        <v>0</v>
      </c>
      <c r="G70" s="102">
        <v>0</v>
      </c>
      <c r="H70" s="102">
        <v>0</v>
      </c>
      <c r="I70" s="103">
        <v>0</v>
      </c>
      <c r="J70" s="73"/>
      <c r="L70"/>
      <c r="M70"/>
      <c r="N70"/>
      <c r="T70"/>
      <c r="U70"/>
      <c r="V70"/>
    </row>
    <row r="71" spans="2:22" ht="18.75">
      <c r="B71" s="135" t="s">
        <v>258</v>
      </c>
      <c r="C71" s="130" t="s">
        <v>203</v>
      </c>
      <c r="D71" s="73"/>
      <c r="E71" s="96" t="s">
        <v>169</v>
      </c>
      <c r="F71" s="82">
        <v>0</v>
      </c>
      <c r="G71" s="102">
        <v>0</v>
      </c>
      <c r="H71" s="102">
        <v>0</v>
      </c>
      <c r="I71" s="103">
        <v>0</v>
      </c>
      <c r="J71" s="73"/>
      <c r="L71"/>
      <c r="M71"/>
      <c r="N71"/>
      <c r="T71"/>
      <c r="U71"/>
      <c r="V71"/>
    </row>
    <row r="72" spans="2:22" ht="18.75">
      <c r="B72" s="135" t="s">
        <v>249</v>
      </c>
      <c r="C72" s="130" t="s">
        <v>203</v>
      </c>
      <c r="D72" s="73"/>
      <c r="E72" s="99" t="s">
        <v>170</v>
      </c>
      <c r="F72" s="100">
        <v>0</v>
      </c>
      <c r="G72" s="100">
        <v>0</v>
      </c>
      <c r="H72" s="100">
        <v>0</v>
      </c>
      <c r="I72" s="101">
        <v>0</v>
      </c>
      <c r="J72" s="73"/>
      <c r="L72"/>
      <c r="M72"/>
      <c r="N72"/>
      <c r="T72"/>
      <c r="U72"/>
      <c r="V72"/>
    </row>
    <row r="73" spans="2:22" ht="19.5" thickBot="1">
      <c r="B73" s="133" t="s">
        <v>263</v>
      </c>
      <c r="C73" s="136" t="s">
        <v>203</v>
      </c>
      <c r="D73" s="73"/>
      <c r="E73" s="96" t="s">
        <v>167</v>
      </c>
      <c r="F73" s="79">
        <v>0</v>
      </c>
      <c r="G73" s="102">
        <v>0</v>
      </c>
      <c r="H73" s="102">
        <v>0</v>
      </c>
      <c r="I73" s="103">
        <v>0</v>
      </c>
      <c r="J73" s="73"/>
      <c r="L73"/>
      <c r="M73"/>
      <c r="N73"/>
      <c r="T73"/>
      <c r="U73"/>
      <c r="V73"/>
    </row>
    <row r="74" spans="2:22" ht="18.75">
      <c r="B74" s="73"/>
      <c r="C74" s="73"/>
      <c r="D74" s="73"/>
      <c r="E74" s="96" t="s">
        <v>168</v>
      </c>
      <c r="F74" s="79">
        <v>0</v>
      </c>
      <c r="G74" s="102">
        <v>0</v>
      </c>
      <c r="H74" s="102">
        <v>0</v>
      </c>
      <c r="I74" s="103">
        <v>0</v>
      </c>
      <c r="J74" s="73"/>
      <c r="L74"/>
      <c r="M74"/>
      <c r="N74"/>
      <c r="T74"/>
      <c r="U74"/>
      <c r="V74"/>
    </row>
    <row r="75" spans="2:22" ht="19.5" thickBot="1">
      <c r="B75" s="200" t="s">
        <v>195</v>
      </c>
      <c r="C75" s="200"/>
      <c r="D75" s="73"/>
      <c r="E75" s="108" t="s">
        <v>169</v>
      </c>
      <c r="F75" s="109">
        <v>0</v>
      </c>
      <c r="G75" s="110">
        <v>0</v>
      </c>
      <c r="H75" s="110">
        <v>0</v>
      </c>
      <c r="I75" s="111">
        <v>0</v>
      </c>
      <c r="J75" s="73"/>
      <c r="L75"/>
      <c r="M75"/>
      <c r="N75"/>
      <c r="T75"/>
      <c r="U75"/>
      <c r="V75"/>
    </row>
    <row r="76" spans="2:22" ht="19.5" thickBot="1">
      <c r="B76" s="202" t="s">
        <v>196</v>
      </c>
      <c r="C76" s="202"/>
      <c r="D76" s="73"/>
      <c r="E76" s="73"/>
      <c r="F76" s="73"/>
      <c r="G76" s="73"/>
      <c r="H76" s="73"/>
      <c r="I76" s="73"/>
      <c r="J76" s="73"/>
      <c r="L76"/>
      <c r="M76"/>
      <c r="N76"/>
      <c r="T76"/>
      <c r="U76"/>
      <c r="V76"/>
    </row>
    <row r="77" spans="2:22" ht="18.75">
      <c r="B77" s="125" t="s">
        <v>61</v>
      </c>
      <c r="C77" s="126" t="s">
        <v>280</v>
      </c>
      <c r="D77" s="107"/>
      <c r="E77" s="119" t="s">
        <v>171</v>
      </c>
      <c r="F77" s="120"/>
      <c r="G77" s="121"/>
      <c r="H77" s="217" t="s">
        <v>295</v>
      </c>
      <c r="I77" s="218"/>
      <c r="J77" s="218"/>
      <c r="L77"/>
      <c r="M77"/>
      <c r="N77"/>
      <c r="T77"/>
      <c r="U77"/>
      <c r="V77"/>
    </row>
    <row r="78" spans="2:22" ht="18.75" customHeight="1">
      <c r="B78" s="127" t="s">
        <v>199</v>
      </c>
      <c r="C78" s="128"/>
      <c r="D78" s="69"/>
      <c r="E78" s="112" t="s">
        <v>285</v>
      </c>
      <c r="F78" s="197" t="s">
        <v>288</v>
      </c>
      <c r="G78" s="198"/>
      <c r="H78" s="217"/>
      <c r="I78" s="218"/>
      <c r="J78" s="218"/>
      <c r="K78" s="124"/>
      <c r="L78" s="124"/>
      <c r="M78" s="124"/>
      <c r="N78" s="124"/>
      <c r="R78"/>
      <c r="S78"/>
      <c r="T78"/>
    </row>
    <row r="79" spans="2:22" ht="18.75">
      <c r="B79" s="129" t="s">
        <v>204</v>
      </c>
      <c r="C79" s="130" t="s">
        <v>203</v>
      </c>
      <c r="D79" s="69"/>
      <c r="E79" s="112" t="s">
        <v>286</v>
      </c>
      <c r="F79" s="197" t="s">
        <v>288</v>
      </c>
      <c r="G79" s="198"/>
      <c r="H79" s="217"/>
      <c r="I79" s="218"/>
      <c r="J79" s="218"/>
      <c r="K79" s="124"/>
      <c r="L79" s="124"/>
      <c r="M79" s="124"/>
      <c r="N79" s="124"/>
      <c r="R79"/>
      <c r="S79"/>
      <c r="T79"/>
    </row>
    <row r="80" spans="2:22" ht="18.75">
      <c r="B80" s="129" t="s">
        <v>207</v>
      </c>
      <c r="C80" s="130" t="s">
        <v>203</v>
      </c>
      <c r="D80" s="69"/>
      <c r="E80" s="112"/>
      <c r="F80" s="113"/>
      <c r="G80" s="114"/>
      <c r="H80" s="217"/>
      <c r="I80" s="218"/>
      <c r="J80" s="218"/>
      <c r="K80" s="74"/>
      <c r="L80" s="74"/>
      <c r="M80" s="74"/>
      <c r="N80" s="74"/>
      <c r="R80"/>
      <c r="S80"/>
      <c r="T80"/>
    </row>
    <row r="81" spans="2:20" ht="18.75">
      <c r="B81" s="129" t="s">
        <v>210</v>
      </c>
      <c r="C81" s="130" t="s">
        <v>203</v>
      </c>
      <c r="D81" s="69"/>
      <c r="E81" s="122" t="s">
        <v>174</v>
      </c>
      <c r="F81" s="123"/>
      <c r="G81" s="118"/>
      <c r="H81" s="217"/>
      <c r="I81" s="218"/>
      <c r="J81" s="218"/>
      <c r="K81" s="74"/>
      <c r="L81" s="74"/>
      <c r="M81" s="74"/>
      <c r="N81" s="74"/>
      <c r="R81"/>
      <c r="S81"/>
      <c r="T81"/>
    </row>
    <row r="82" spans="2:20" ht="18.75">
      <c r="B82" s="129"/>
      <c r="C82" s="130"/>
      <c r="D82" s="69"/>
      <c r="E82" s="112" t="s">
        <v>285</v>
      </c>
      <c r="F82" s="197" t="s">
        <v>288</v>
      </c>
      <c r="G82" s="198"/>
      <c r="H82" s="217"/>
      <c r="I82" s="218"/>
      <c r="J82" s="218"/>
      <c r="K82"/>
      <c r="L82"/>
      <c r="R82"/>
      <c r="S82"/>
      <c r="T82"/>
    </row>
    <row r="83" spans="2:20" ht="18.75">
      <c r="B83" s="131" t="s">
        <v>215</v>
      </c>
      <c r="C83" s="132"/>
      <c r="D83" s="69"/>
      <c r="E83" s="112" t="s">
        <v>286</v>
      </c>
      <c r="F83" s="197" t="s">
        <v>288</v>
      </c>
      <c r="G83" s="198"/>
      <c r="H83" s="217"/>
      <c r="I83" s="218"/>
      <c r="J83" s="218"/>
      <c r="K83"/>
      <c r="L83"/>
      <c r="R83"/>
      <c r="S83"/>
      <c r="T83"/>
    </row>
    <row r="84" spans="2:20" ht="18.75">
      <c r="B84" s="129" t="s">
        <v>218</v>
      </c>
      <c r="C84" s="130" t="s">
        <v>203</v>
      </c>
      <c r="D84" s="69"/>
      <c r="E84" s="112"/>
      <c r="F84" s="113"/>
      <c r="G84" s="114"/>
      <c r="H84" s="138"/>
      <c r="I84" s="139"/>
      <c r="J84" s="139"/>
      <c r="K84"/>
      <c r="L84"/>
      <c r="R84"/>
      <c r="S84"/>
      <c r="T84"/>
    </row>
    <row r="85" spans="2:20" ht="18.75">
      <c r="B85" s="129" t="s">
        <v>221</v>
      </c>
      <c r="C85" s="130" t="s">
        <v>203</v>
      </c>
      <c r="D85" s="69"/>
      <c r="E85" s="122" t="s">
        <v>175</v>
      </c>
      <c r="F85" s="123"/>
      <c r="G85" s="118"/>
      <c r="H85" s="222" t="s">
        <v>279</v>
      </c>
      <c r="I85" s="223"/>
      <c r="J85" s="223"/>
      <c r="K85"/>
      <c r="L85"/>
      <c r="R85"/>
      <c r="S85"/>
      <c r="T85"/>
    </row>
    <row r="86" spans="2:20" ht="18.75" customHeight="1">
      <c r="B86" s="129" t="s">
        <v>224</v>
      </c>
      <c r="C86" s="130" t="s">
        <v>203</v>
      </c>
      <c r="D86" s="69"/>
      <c r="E86" s="112" t="s">
        <v>285</v>
      </c>
      <c r="F86" s="197" t="s">
        <v>282</v>
      </c>
      <c r="G86" s="198"/>
      <c r="H86" s="222"/>
      <c r="I86" s="223"/>
      <c r="J86" s="223"/>
      <c r="K86"/>
      <c r="L86"/>
      <c r="R86"/>
      <c r="S86"/>
      <c r="T86"/>
    </row>
    <row r="87" spans="2:20" ht="18.75" customHeight="1">
      <c r="B87" s="129" t="s">
        <v>227</v>
      </c>
      <c r="C87" s="130" t="s">
        <v>203</v>
      </c>
      <c r="D87" s="69"/>
      <c r="E87" s="112" t="s">
        <v>286</v>
      </c>
      <c r="F87" s="197" t="s">
        <v>283</v>
      </c>
      <c r="G87" s="198"/>
      <c r="H87" s="222"/>
      <c r="I87" s="223"/>
      <c r="J87" s="223"/>
      <c r="K87"/>
      <c r="L87"/>
      <c r="R87"/>
      <c r="S87"/>
      <c r="T87"/>
    </row>
    <row r="88" spans="2:20" ht="18.75">
      <c r="B88" s="129" t="s">
        <v>230</v>
      </c>
      <c r="C88" s="130" t="s">
        <v>203</v>
      </c>
      <c r="D88" s="69"/>
      <c r="E88" s="112" t="s">
        <v>284</v>
      </c>
      <c r="F88" s="197" t="s">
        <v>283</v>
      </c>
      <c r="G88" s="198"/>
      <c r="H88" s="222"/>
      <c r="I88" s="223"/>
      <c r="J88" s="223"/>
      <c r="K88"/>
      <c r="L88"/>
      <c r="R88"/>
      <c r="S88"/>
      <c r="T88"/>
    </row>
    <row r="89" spans="2:20" ht="18.75">
      <c r="B89" s="129" t="s">
        <v>233</v>
      </c>
      <c r="C89" s="130" t="s">
        <v>203</v>
      </c>
      <c r="D89" s="73"/>
      <c r="E89" s="112"/>
      <c r="F89" s="113"/>
      <c r="G89" s="114"/>
      <c r="H89" s="73"/>
    </row>
    <row r="90" spans="2:20" ht="18.75">
      <c r="B90" s="129"/>
      <c r="C90" s="130"/>
      <c r="D90" s="73"/>
      <c r="E90" s="122" t="s">
        <v>173</v>
      </c>
      <c r="F90" s="123"/>
      <c r="G90" s="118"/>
      <c r="H90" s="219" t="s">
        <v>177</v>
      </c>
      <c r="I90" s="220"/>
      <c r="J90" s="220"/>
    </row>
    <row r="91" spans="2:20" ht="18.75">
      <c r="B91" s="131" t="s">
        <v>238</v>
      </c>
      <c r="C91" s="130" t="s">
        <v>203</v>
      </c>
      <c r="D91" s="73"/>
      <c r="E91" s="112" t="s">
        <v>285</v>
      </c>
      <c r="F91" s="197" t="s">
        <v>281</v>
      </c>
      <c r="G91" s="198"/>
      <c r="H91" s="219" t="s">
        <v>189</v>
      </c>
      <c r="I91" s="220"/>
      <c r="J91" s="220"/>
    </row>
    <row r="92" spans="2:20" ht="18.75">
      <c r="B92" s="129" t="s">
        <v>241</v>
      </c>
      <c r="C92" s="130" t="s">
        <v>203</v>
      </c>
      <c r="D92" s="73"/>
      <c r="E92" s="112" t="s">
        <v>286</v>
      </c>
      <c r="F92" s="197" t="s">
        <v>287</v>
      </c>
      <c r="G92" s="198"/>
      <c r="H92" s="219" t="s">
        <v>190</v>
      </c>
      <c r="I92" s="220"/>
      <c r="J92" s="220"/>
    </row>
    <row r="93" spans="2:20" ht="18.75">
      <c r="B93" s="129" t="s">
        <v>245</v>
      </c>
      <c r="C93" s="130" t="s">
        <v>203</v>
      </c>
      <c r="D93" s="73"/>
      <c r="E93" s="112"/>
      <c r="F93" s="113"/>
      <c r="G93" s="114"/>
      <c r="H93"/>
      <c r="I93"/>
      <c r="J93" s="140"/>
    </row>
    <row r="94" spans="2:20" ht="18.75">
      <c r="B94" s="129" t="s">
        <v>247</v>
      </c>
      <c r="C94" s="130" t="s">
        <v>203</v>
      </c>
      <c r="D94" s="73"/>
      <c r="E94" s="122" t="s">
        <v>176</v>
      </c>
      <c r="F94" s="123"/>
      <c r="G94" s="118"/>
      <c r="H94" s="219" t="s">
        <v>192</v>
      </c>
      <c r="I94" s="220"/>
      <c r="J94" s="220"/>
    </row>
    <row r="95" spans="2:20" ht="18.75">
      <c r="B95" s="129" t="s">
        <v>250</v>
      </c>
      <c r="C95" s="132"/>
      <c r="D95" s="73"/>
      <c r="E95" s="112" t="s">
        <v>285</v>
      </c>
      <c r="F95" s="197" t="s">
        <v>289</v>
      </c>
      <c r="G95" s="198"/>
      <c r="H95"/>
      <c r="I95"/>
      <c r="J95" s="140"/>
    </row>
    <row r="96" spans="2:20" ht="18.75">
      <c r="B96" s="129" t="s">
        <v>253</v>
      </c>
      <c r="C96" s="130" t="s">
        <v>203</v>
      </c>
      <c r="D96" s="73"/>
      <c r="E96" s="112" t="s">
        <v>286</v>
      </c>
      <c r="F96" s="197" t="s">
        <v>290</v>
      </c>
      <c r="G96" s="198"/>
      <c r="H96" s="219" t="s">
        <v>191</v>
      </c>
      <c r="I96" s="220"/>
      <c r="J96" s="220"/>
    </row>
    <row r="97" spans="2:10" ht="18.75">
      <c r="B97" s="129" t="s">
        <v>256</v>
      </c>
      <c r="C97" s="130" t="s">
        <v>203</v>
      </c>
      <c r="D97" s="73"/>
      <c r="E97" s="112" t="s">
        <v>284</v>
      </c>
      <c r="F97" s="197" t="s">
        <v>291</v>
      </c>
      <c r="G97" s="198"/>
      <c r="H97" s="73"/>
      <c r="J97" s="140"/>
    </row>
    <row r="98" spans="2:10" ht="19.5" thickBot="1">
      <c r="B98" s="129" t="s">
        <v>259</v>
      </c>
      <c r="C98" s="130" t="s">
        <v>203</v>
      </c>
      <c r="D98" s="73"/>
      <c r="E98" s="115"/>
      <c r="F98" s="116"/>
      <c r="G98" s="117"/>
      <c r="H98" s="73"/>
    </row>
    <row r="99" spans="2:10" ht="18.75">
      <c r="B99" s="129" t="s">
        <v>261</v>
      </c>
      <c r="C99" s="130" t="s">
        <v>203</v>
      </c>
      <c r="D99" s="73"/>
      <c r="H99" s="73"/>
    </row>
    <row r="100" spans="2:10" ht="18.75">
      <c r="B100" s="131" t="s">
        <v>264</v>
      </c>
      <c r="C100" s="130" t="s">
        <v>203</v>
      </c>
      <c r="D100" s="73"/>
      <c r="H100" s="73"/>
    </row>
    <row r="101" spans="2:10" ht="18.75">
      <c r="B101" s="131" t="s">
        <v>266</v>
      </c>
      <c r="C101" s="130" t="s">
        <v>203</v>
      </c>
      <c r="D101" s="73"/>
      <c r="H101" s="73"/>
    </row>
    <row r="102" spans="2:10" ht="18.75">
      <c r="B102" s="129"/>
      <c r="C102" s="130"/>
      <c r="D102" s="73"/>
      <c r="E102" s="73"/>
      <c r="F102" s="73"/>
      <c r="G102" s="73"/>
    </row>
    <row r="103" spans="2:10" ht="19.5" thickBot="1">
      <c r="B103" s="133" t="s">
        <v>268</v>
      </c>
      <c r="C103" s="136" t="s">
        <v>203</v>
      </c>
      <c r="D103" s="73"/>
      <c r="E103" s="73"/>
      <c r="F103" s="73"/>
      <c r="G103" s="73"/>
      <c r="J103" s="73"/>
    </row>
    <row r="104" spans="2:10" ht="18.75">
      <c r="B104" s="73"/>
      <c r="C104" s="73"/>
      <c r="D104" s="73"/>
      <c r="J104" s="73"/>
    </row>
    <row r="105" spans="2:10" ht="18.75">
      <c r="B105" s="73"/>
      <c r="C105" s="73"/>
      <c r="D105" s="73"/>
      <c r="H105" s="73"/>
      <c r="I105" s="73"/>
      <c r="J105" s="73"/>
    </row>
    <row r="106" spans="2:10" ht="18.75">
      <c r="B106" s="73"/>
      <c r="C106" s="73"/>
      <c r="D106" s="73"/>
      <c r="H106" s="73"/>
      <c r="I106" s="73"/>
      <c r="J106" s="73"/>
    </row>
    <row r="107" spans="2:10" ht="18.75">
      <c r="B107" s="73"/>
      <c r="C107" s="73"/>
      <c r="D107" s="73"/>
      <c r="J107" s="73"/>
    </row>
    <row r="108" spans="2:10" ht="18.75">
      <c r="B108" s="73"/>
      <c r="C108" s="73"/>
      <c r="D108" s="73"/>
      <c r="J108" s="73"/>
    </row>
    <row r="109" spans="2:10" ht="18.75">
      <c r="B109" s="73"/>
      <c r="C109" s="73"/>
      <c r="D109" s="73"/>
    </row>
  </sheetData>
  <mergeCells count="35">
    <mergeCell ref="H96:J96"/>
    <mergeCell ref="E39:E40"/>
    <mergeCell ref="H85:J88"/>
    <mergeCell ref="H90:J90"/>
    <mergeCell ref="H91:J91"/>
    <mergeCell ref="H92:J92"/>
    <mergeCell ref="H94:J94"/>
    <mergeCell ref="B3:J3"/>
    <mergeCell ref="B4:J4"/>
    <mergeCell ref="F95:G95"/>
    <mergeCell ref="F96:G96"/>
    <mergeCell ref="F91:G91"/>
    <mergeCell ref="F82:G82"/>
    <mergeCell ref="F83:G83"/>
    <mergeCell ref="F78:G78"/>
    <mergeCell ref="F79:G79"/>
    <mergeCell ref="I39:I40"/>
    <mergeCell ref="E9:G9"/>
    <mergeCell ref="E10:E11"/>
    <mergeCell ref="F10:F11"/>
    <mergeCell ref="G10:G11"/>
    <mergeCell ref="F39:H39"/>
    <mergeCell ref="H77:J83"/>
    <mergeCell ref="F97:G97"/>
    <mergeCell ref="B7:C7"/>
    <mergeCell ref="B47:C47"/>
    <mergeCell ref="B75:C75"/>
    <mergeCell ref="B8:C8"/>
    <mergeCell ref="B48:C48"/>
    <mergeCell ref="B76:C76"/>
    <mergeCell ref="F87:G87"/>
    <mergeCell ref="F88:G88"/>
    <mergeCell ref="F92:G92"/>
    <mergeCell ref="E7:G7"/>
    <mergeCell ref="F86:G86"/>
  </mergeCells>
  <dataValidations count="1">
    <dataValidation type="decimal" showErrorMessage="1" errorTitle="Kesalahan Jenis Data" error="Data yang dimasukkan harus berupa Angka!" sqref="F16:F20 F13:G14 G16 G20">
      <formula1>-1000000000000000000</formula1>
      <formula2>1000000000000000000</formula2>
    </dataValidation>
  </dataValidations>
  <printOptions horizontalCentered="1"/>
  <pageMargins left="0.70866141732283472" right="0.70866141732283472" top="0.74803149606299213" bottom="0.74803149606299213" header="0.31496062992125984" footer="0.31496062992125984"/>
  <pageSetup paperSize="9" scale="28" orientation="portrait" r:id="rId1"/>
  <colBreaks count="1" manualBreakCount="1">
    <brk id="10" min="6" max="101" man="1"/>
  </colBreaks>
</worksheet>
</file>

<file path=xl/worksheets/sheet2.xml><?xml version="1.0" encoding="utf-8"?>
<worksheet xmlns="http://schemas.openxmlformats.org/spreadsheetml/2006/main" xmlns:r="http://schemas.openxmlformats.org/officeDocument/2006/relationships">
  <dimension ref="B1:AB102"/>
  <sheetViews>
    <sheetView showGridLines="0" tabSelected="1" view="pageBreakPreview" topLeftCell="I58" zoomScale="70" zoomScaleNormal="25" zoomScaleSheetLayoutView="70" zoomScalePageLayoutView="40" workbookViewId="0">
      <selection activeCell="T76" sqref="T76"/>
    </sheetView>
  </sheetViews>
  <sheetFormatPr defaultRowHeight="15"/>
  <cols>
    <col min="1" max="1" width="3.42578125" customWidth="1"/>
    <col min="2" max="2" width="74.42578125" customWidth="1"/>
    <col min="3" max="11" width="16" customWidth="1"/>
    <col min="12" max="12" width="3.7109375" customWidth="1"/>
    <col min="13" max="13" width="3" customWidth="1"/>
    <col min="14" max="14" width="76.85546875" customWidth="1"/>
    <col min="15" max="21" width="16.85546875" customWidth="1"/>
  </cols>
  <sheetData>
    <row r="1" spans="2:28" ht="26.25">
      <c r="B1" s="232" t="s">
        <v>178</v>
      </c>
      <c r="C1" s="232"/>
      <c r="D1" s="232"/>
      <c r="E1" s="232"/>
      <c r="F1" s="232"/>
      <c r="G1" s="232"/>
      <c r="H1" s="232"/>
      <c r="I1" s="232"/>
      <c r="J1" s="232"/>
      <c r="K1" s="232"/>
      <c r="L1" s="232"/>
      <c r="M1" s="232"/>
      <c r="N1" s="232"/>
      <c r="O1" s="232"/>
      <c r="P1" s="232"/>
      <c r="Q1" s="232"/>
      <c r="R1" s="232"/>
      <c r="S1" s="232"/>
      <c r="T1" s="232"/>
      <c r="U1" s="232"/>
    </row>
    <row r="2" spans="2:28" ht="26.25">
      <c r="B2" s="232" t="s">
        <v>298</v>
      </c>
      <c r="C2" s="232"/>
      <c r="D2" s="232"/>
      <c r="E2" s="232"/>
      <c r="F2" s="232"/>
      <c r="G2" s="232"/>
      <c r="H2" s="232"/>
      <c r="I2" s="232"/>
      <c r="J2" s="232"/>
      <c r="K2" s="232"/>
      <c r="L2" s="232"/>
      <c r="M2" s="232"/>
      <c r="N2" s="232"/>
      <c r="O2" s="232"/>
      <c r="P2" s="232"/>
      <c r="Q2" s="232"/>
      <c r="R2" s="232"/>
      <c r="S2" s="232"/>
      <c r="T2" s="232"/>
      <c r="U2" s="232"/>
    </row>
    <row r="3" spans="2:28" ht="26.25">
      <c r="B3" s="232" t="s">
        <v>299</v>
      </c>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row>
    <row r="4" spans="2:28">
      <c r="B4" s="2"/>
      <c r="C4" s="2"/>
      <c r="D4" s="2"/>
      <c r="E4" s="2"/>
      <c r="F4" s="2"/>
      <c r="G4" s="2"/>
      <c r="H4" s="2"/>
      <c r="I4" s="2"/>
      <c r="J4" s="2"/>
      <c r="K4" s="2"/>
      <c r="L4" s="2"/>
      <c r="M4" s="1"/>
      <c r="N4" s="4"/>
      <c r="O4" s="4"/>
      <c r="P4" s="4"/>
      <c r="Q4" s="4"/>
      <c r="R4" s="4"/>
      <c r="S4" s="4"/>
      <c r="T4" s="4"/>
      <c r="U4" s="4"/>
    </row>
    <row r="5" spans="2:28" ht="18.75">
      <c r="B5" s="253" t="s">
        <v>0</v>
      </c>
      <c r="C5" s="253"/>
      <c r="D5" s="253"/>
      <c r="E5" s="253"/>
      <c r="F5" s="253"/>
      <c r="G5" s="253"/>
      <c r="H5" s="253"/>
      <c r="I5" s="253"/>
      <c r="J5" s="253"/>
      <c r="K5" s="253"/>
      <c r="L5" s="61"/>
      <c r="M5" s="1"/>
      <c r="N5" s="240" t="s">
        <v>60</v>
      </c>
      <c r="O5" s="240"/>
      <c r="P5" s="240"/>
      <c r="Q5" s="240"/>
      <c r="R5" s="240"/>
      <c r="S5" s="240"/>
      <c r="T5" s="240"/>
      <c r="U5" s="240"/>
    </row>
    <row r="6" spans="2:28" ht="15.75" thickBot="1">
      <c r="B6" s="245" t="s">
        <v>1</v>
      </c>
      <c r="C6" s="245"/>
      <c r="D6" s="245"/>
      <c r="E6" s="245"/>
      <c r="F6" s="245"/>
      <c r="G6" s="245"/>
      <c r="H6" s="245"/>
      <c r="I6" s="245"/>
      <c r="J6" s="245"/>
      <c r="K6" s="245"/>
      <c r="L6" s="3"/>
      <c r="M6" s="1"/>
      <c r="N6" s="261" t="s">
        <v>1</v>
      </c>
      <c r="O6" s="261"/>
      <c r="P6" s="261"/>
      <c r="Q6" s="261"/>
      <c r="R6" s="261"/>
      <c r="S6" s="261"/>
      <c r="T6" s="261"/>
      <c r="U6" s="261"/>
    </row>
    <row r="7" spans="2:28">
      <c r="B7" s="251" t="s">
        <v>2</v>
      </c>
      <c r="C7" s="249" t="s">
        <v>3</v>
      </c>
      <c r="D7" s="250"/>
      <c r="E7" s="249" t="s">
        <v>4</v>
      </c>
      <c r="F7" s="250"/>
      <c r="G7" s="250"/>
      <c r="H7" s="249" t="s">
        <v>5</v>
      </c>
      <c r="I7" s="250"/>
      <c r="J7" s="254" t="s">
        <v>11</v>
      </c>
      <c r="K7" s="246" t="s">
        <v>6</v>
      </c>
      <c r="L7" s="62"/>
      <c r="M7" s="1"/>
      <c r="N7" s="264" t="s">
        <v>61</v>
      </c>
      <c r="O7" s="234" t="s">
        <v>3</v>
      </c>
      <c r="P7" s="234" t="s">
        <v>116</v>
      </c>
      <c r="Q7" s="234" t="s">
        <v>63</v>
      </c>
      <c r="R7" s="238" t="s">
        <v>62</v>
      </c>
      <c r="S7" s="239"/>
      <c r="T7" s="234" t="s">
        <v>66</v>
      </c>
      <c r="U7" s="236" t="s">
        <v>67</v>
      </c>
    </row>
    <row r="8" spans="2:28" ht="30">
      <c r="B8" s="252"/>
      <c r="C8" s="248" t="s">
        <v>7</v>
      </c>
      <c r="D8" s="248" t="s">
        <v>8</v>
      </c>
      <c r="E8" s="248" t="s">
        <v>9</v>
      </c>
      <c r="F8" s="248" t="s">
        <v>10</v>
      </c>
      <c r="G8" s="248" t="s">
        <v>8</v>
      </c>
      <c r="H8" s="248" t="s">
        <v>7</v>
      </c>
      <c r="I8" s="248" t="s">
        <v>8</v>
      </c>
      <c r="J8" s="255"/>
      <c r="K8" s="247" t="s">
        <v>7</v>
      </c>
      <c r="L8" s="62"/>
      <c r="M8" s="1"/>
      <c r="N8" s="265"/>
      <c r="O8" s="235"/>
      <c r="P8" s="235"/>
      <c r="Q8" s="235"/>
      <c r="R8" s="7" t="s">
        <v>64</v>
      </c>
      <c r="S8" s="7" t="s">
        <v>65</v>
      </c>
      <c r="T8" s="235"/>
      <c r="U8" s="237"/>
    </row>
    <row r="9" spans="2:28">
      <c r="B9" s="26" t="s">
        <v>12</v>
      </c>
      <c r="C9" s="18">
        <f>+C10+C30</f>
        <v>287361.14</v>
      </c>
      <c r="D9" s="18">
        <f t="shared" ref="D9:I9" si="0">+D10+D30</f>
        <v>194588.65</v>
      </c>
      <c r="E9" s="18">
        <f t="shared" si="0"/>
        <v>237071.66999999998</v>
      </c>
      <c r="F9" s="18">
        <f t="shared" si="0"/>
        <v>0</v>
      </c>
      <c r="G9" s="18">
        <f t="shared" si="0"/>
        <v>236394.53999999998</v>
      </c>
      <c r="H9" s="18">
        <f t="shared" si="0"/>
        <v>0</v>
      </c>
      <c r="I9" s="18">
        <f t="shared" si="0"/>
        <v>0</v>
      </c>
      <c r="J9" s="18">
        <v>0</v>
      </c>
      <c r="K9" s="17">
        <f>+C9+E9+F9+H9-J9</f>
        <v>524432.81000000006</v>
      </c>
      <c r="L9" s="63"/>
      <c r="M9" s="1"/>
      <c r="N9" s="20" t="s">
        <v>68</v>
      </c>
      <c r="O9" s="10">
        <v>0</v>
      </c>
      <c r="P9" s="10"/>
      <c r="Q9" s="10"/>
      <c r="R9" s="10">
        <v>0</v>
      </c>
      <c r="S9" s="10">
        <v>0</v>
      </c>
      <c r="T9" s="10">
        <v>1</v>
      </c>
      <c r="U9" s="8">
        <v>0</v>
      </c>
    </row>
    <row r="10" spans="2:28">
      <c r="B10" s="27" t="s">
        <v>13</v>
      </c>
      <c r="C10" s="18">
        <f>+SUM(C11:C29)</f>
        <v>170901.34</v>
      </c>
      <c r="D10" s="18">
        <f t="shared" ref="D10:I10" si="1">+SUM(D11:D29)</f>
        <v>170901.34</v>
      </c>
      <c r="E10" s="18">
        <f t="shared" si="1"/>
        <v>178007.34</v>
      </c>
      <c r="F10" s="18">
        <f t="shared" si="1"/>
        <v>0</v>
      </c>
      <c r="G10" s="18">
        <f t="shared" si="1"/>
        <v>178007.34</v>
      </c>
      <c r="H10" s="18">
        <f t="shared" si="1"/>
        <v>0</v>
      </c>
      <c r="I10" s="18">
        <f t="shared" si="1"/>
        <v>0</v>
      </c>
      <c r="J10" s="18">
        <v>0</v>
      </c>
      <c r="K10" s="17">
        <f t="shared" ref="K10:K58" si="2">+C10+E10+F10+H10-J10</f>
        <v>348908.68</v>
      </c>
      <c r="L10" s="63"/>
      <c r="M10" s="1"/>
      <c r="N10" s="21" t="s">
        <v>69</v>
      </c>
      <c r="O10" s="11">
        <v>0</v>
      </c>
      <c r="P10" s="11">
        <v>0</v>
      </c>
      <c r="Q10" s="11">
        <v>0</v>
      </c>
      <c r="R10" s="11">
        <v>0</v>
      </c>
      <c r="S10" s="11">
        <v>0</v>
      </c>
      <c r="T10" s="11">
        <v>0</v>
      </c>
      <c r="U10" s="9">
        <v>0</v>
      </c>
    </row>
    <row r="11" spans="2:28">
      <c r="B11" s="28" t="s">
        <v>14</v>
      </c>
      <c r="C11" s="157">
        <v>104760.02</v>
      </c>
      <c r="D11" s="157">
        <f>C11</f>
        <v>104760.02</v>
      </c>
      <c r="E11" s="157">
        <v>96491.55</v>
      </c>
      <c r="F11" s="157">
        <v>0</v>
      </c>
      <c r="G11" s="157">
        <f>E11</f>
        <v>96491.55</v>
      </c>
      <c r="H11" s="233">
        <v>0</v>
      </c>
      <c r="I11" s="233">
        <v>0</v>
      </c>
      <c r="J11" s="233">
        <v>0</v>
      </c>
      <c r="K11" s="17">
        <f t="shared" si="2"/>
        <v>201251.57</v>
      </c>
      <c r="L11" s="63"/>
      <c r="M11" s="1"/>
      <c r="N11" s="22" t="s">
        <v>70</v>
      </c>
      <c r="O11" s="160">
        <v>9706.91</v>
      </c>
      <c r="P11" s="160">
        <v>10157.709999999999</v>
      </c>
      <c r="Q11" s="12">
        <v>0</v>
      </c>
      <c r="R11" s="12">
        <v>0</v>
      </c>
      <c r="S11" s="12">
        <v>0</v>
      </c>
      <c r="T11" s="12">
        <v>0</v>
      </c>
      <c r="U11" s="54">
        <v>0</v>
      </c>
    </row>
    <row r="12" spans="2:28">
      <c r="B12" s="28" t="s">
        <v>15</v>
      </c>
      <c r="C12" s="157">
        <v>0</v>
      </c>
      <c r="D12" s="157">
        <v>0</v>
      </c>
      <c r="E12" s="157">
        <v>0</v>
      </c>
      <c r="F12" s="157">
        <v>0</v>
      </c>
      <c r="G12" s="157">
        <v>0</v>
      </c>
      <c r="H12" s="233">
        <v>0</v>
      </c>
      <c r="I12" s="233">
        <v>0</v>
      </c>
      <c r="J12" s="233">
        <v>0</v>
      </c>
      <c r="K12" s="17">
        <f t="shared" si="2"/>
        <v>0</v>
      </c>
      <c r="L12" s="63"/>
      <c r="M12" s="1"/>
      <c r="N12" s="22" t="s">
        <v>71</v>
      </c>
      <c r="O12" s="160">
        <v>7110.39</v>
      </c>
      <c r="P12" s="160">
        <v>7110.39</v>
      </c>
      <c r="Q12" s="12">
        <v>0</v>
      </c>
      <c r="R12" s="12">
        <v>0</v>
      </c>
      <c r="S12" s="12">
        <v>0</v>
      </c>
      <c r="T12" s="12">
        <v>0</v>
      </c>
      <c r="U12" s="54">
        <v>0</v>
      </c>
    </row>
    <row r="13" spans="2:28">
      <c r="B13" s="28" t="s">
        <v>16</v>
      </c>
      <c r="C13" s="157">
        <v>0</v>
      </c>
      <c r="D13" s="157">
        <v>0</v>
      </c>
      <c r="E13" s="157">
        <v>0</v>
      </c>
      <c r="F13" s="157">
        <v>0</v>
      </c>
      <c r="G13" s="157">
        <v>0</v>
      </c>
      <c r="H13" s="233">
        <v>0</v>
      </c>
      <c r="I13" s="31">
        <v>0</v>
      </c>
      <c r="J13" s="233">
        <v>0</v>
      </c>
      <c r="K13" s="17">
        <f t="shared" si="2"/>
        <v>0</v>
      </c>
      <c r="L13" s="63"/>
      <c r="M13" s="1"/>
      <c r="N13" s="22" t="s">
        <v>72</v>
      </c>
      <c r="O13" s="18">
        <f>+O11+O12</f>
        <v>16817.3</v>
      </c>
      <c r="P13" s="18">
        <f>+P11-P12</f>
        <v>3047.3199999999988</v>
      </c>
      <c r="Q13" s="18">
        <f>+Q11-Q12</f>
        <v>0</v>
      </c>
      <c r="R13" s="18">
        <f>+R11-R12</f>
        <v>0</v>
      </c>
      <c r="S13" s="18">
        <f>+S11-S12</f>
        <v>0</v>
      </c>
      <c r="T13" s="12">
        <v>0</v>
      </c>
      <c r="U13" s="54">
        <v>0</v>
      </c>
    </row>
    <row r="14" spans="2:28">
      <c r="B14" s="28" t="s">
        <v>17</v>
      </c>
      <c r="C14" s="157">
        <v>7000</v>
      </c>
      <c r="D14" s="157">
        <f>C14</f>
        <v>7000</v>
      </c>
      <c r="E14" s="157">
        <v>16029.77</v>
      </c>
      <c r="F14" s="157">
        <v>0</v>
      </c>
      <c r="G14" s="157">
        <f>E14</f>
        <v>16029.77</v>
      </c>
      <c r="H14" s="233">
        <v>0</v>
      </c>
      <c r="I14" s="233">
        <v>0</v>
      </c>
      <c r="J14" s="233">
        <v>0</v>
      </c>
      <c r="K14" s="17">
        <f t="shared" si="2"/>
        <v>23029.77</v>
      </c>
      <c r="L14" s="63"/>
      <c r="M14" s="1"/>
      <c r="N14" s="22" t="s">
        <v>73</v>
      </c>
      <c r="O14" s="12">
        <v>0</v>
      </c>
      <c r="P14" s="16"/>
      <c r="Q14" s="16"/>
      <c r="R14" s="16"/>
      <c r="S14" s="16"/>
      <c r="T14" s="12">
        <v>0</v>
      </c>
      <c r="U14" s="54">
        <v>0</v>
      </c>
    </row>
    <row r="15" spans="2:28">
      <c r="B15" s="28" t="s">
        <v>18</v>
      </c>
      <c r="C15" s="157">
        <v>0</v>
      </c>
      <c r="D15" s="157">
        <v>0</v>
      </c>
      <c r="E15" s="157">
        <v>0</v>
      </c>
      <c r="F15" s="157">
        <v>0</v>
      </c>
      <c r="G15" s="157">
        <v>0</v>
      </c>
      <c r="H15" s="233">
        <v>0</v>
      </c>
      <c r="I15" s="233">
        <v>0</v>
      </c>
      <c r="J15" s="233">
        <v>0</v>
      </c>
      <c r="K15" s="17">
        <f t="shared" si="2"/>
        <v>0</v>
      </c>
      <c r="L15" s="63"/>
      <c r="M15" s="1"/>
      <c r="N15" s="22" t="s">
        <v>74</v>
      </c>
      <c r="O15" s="18">
        <f>+O13+O14</f>
        <v>16817.3</v>
      </c>
      <c r="P15" s="18">
        <f>+P13</f>
        <v>3047.3199999999988</v>
      </c>
      <c r="Q15" s="18">
        <f>+Q13</f>
        <v>0</v>
      </c>
      <c r="R15" s="18">
        <f>+R13</f>
        <v>0</v>
      </c>
      <c r="S15" s="18">
        <f>+S13</f>
        <v>0</v>
      </c>
      <c r="T15" s="12">
        <v>0</v>
      </c>
      <c r="U15" s="54">
        <v>0</v>
      </c>
    </row>
    <row r="16" spans="2:28">
      <c r="B16" s="28" t="s">
        <v>19</v>
      </c>
      <c r="C16" s="157">
        <v>0</v>
      </c>
      <c r="D16" s="157">
        <v>0</v>
      </c>
      <c r="E16" s="157">
        <v>0</v>
      </c>
      <c r="F16" s="157">
        <v>0</v>
      </c>
      <c r="G16" s="157">
        <v>0</v>
      </c>
      <c r="H16" s="233">
        <v>0</v>
      </c>
      <c r="I16" s="233">
        <v>0</v>
      </c>
      <c r="J16" s="233">
        <v>0</v>
      </c>
      <c r="K16" s="17">
        <f t="shared" si="2"/>
        <v>0</v>
      </c>
      <c r="L16" s="63"/>
      <c r="M16" s="1"/>
      <c r="N16" s="21" t="s">
        <v>75</v>
      </c>
      <c r="O16" s="11">
        <v>0</v>
      </c>
      <c r="P16" s="11">
        <v>0</v>
      </c>
      <c r="Q16" s="11">
        <v>0</v>
      </c>
      <c r="R16" s="11">
        <v>0</v>
      </c>
      <c r="S16" s="11">
        <v>0</v>
      </c>
      <c r="T16" s="11">
        <v>0</v>
      </c>
      <c r="U16" s="9">
        <v>0</v>
      </c>
    </row>
    <row r="17" spans="2:21">
      <c r="B17" s="28" t="s">
        <v>20</v>
      </c>
      <c r="C17" s="157">
        <v>0</v>
      </c>
      <c r="D17" s="157">
        <v>0</v>
      </c>
      <c r="E17" s="157">
        <v>0</v>
      </c>
      <c r="F17" s="157">
        <v>0</v>
      </c>
      <c r="G17" s="157">
        <v>0</v>
      </c>
      <c r="H17" s="233">
        <v>0</v>
      </c>
      <c r="I17" s="233">
        <v>0</v>
      </c>
      <c r="J17" s="233">
        <v>0</v>
      </c>
      <c r="K17" s="17">
        <f t="shared" si="2"/>
        <v>0</v>
      </c>
      <c r="L17" s="63"/>
      <c r="M17" s="1"/>
      <c r="N17" s="22" t="s">
        <v>76</v>
      </c>
      <c r="O17" s="160">
        <v>50236.800000000003</v>
      </c>
      <c r="P17" s="160">
        <v>54255.3</v>
      </c>
      <c r="Q17" s="12">
        <v>0</v>
      </c>
      <c r="R17" s="12">
        <v>0</v>
      </c>
      <c r="S17" s="12">
        <v>0</v>
      </c>
      <c r="T17" s="12">
        <v>0</v>
      </c>
      <c r="U17" s="54">
        <v>0</v>
      </c>
    </row>
    <row r="18" spans="2:21">
      <c r="B18" s="59" t="s">
        <v>179</v>
      </c>
      <c r="C18" s="157">
        <v>0</v>
      </c>
      <c r="D18" s="157">
        <v>0</v>
      </c>
      <c r="E18" s="157">
        <v>0</v>
      </c>
      <c r="F18" s="157">
        <v>0</v>
      </c>
      <c r="G18" s="157">
        <v>0</v>
      </c>
      <c r="H18" s="233">
        <v>0</v>
      </c>
      <c r="I18" s="233">
        <v>0</v>
      </c>
      <c r="J18" s="233">
        <v>0</v>
      </c>
      <c r="K18" s="17">
        <f t="shared" si="2"/>
        <v>0</v>
      </c>
      <c r="L18" s="63"/>
      <c r="M18" s="1"/>
      <c r="N18" s="22" t="s">
        <v>77</v>
      </c>
      <c r="O18" s="12">
        <v>0</v>
      </c>
      <c r="P18" s="160">
        <v>2707.13</v>
      </c>
      <c r="Q18" s="12">
        <v>0</v>
      </c>
      <c r="R18" s="16"/>
      <c r="S18" s="16"/>
      <c r="T18" s="12">
        <v>0</v>
      </c>
      <c r="U18" s="54">
        <v>0</v>
      </c>
    </row>
    <row r="19" spans="2:21">
      <c r="B19" s="28" t="s">
        <v>21</v>
      </c>
      <c r="C19" s="157">
        <v>0</v>
      </c>
      <c r="D19" s="157">
        <v>0</v>
      </c>
      <c r="E19" s="157">
        <v>0</v>
      </c>
      <c r="F19" s="157">
        <v>0</v>
      </c>
      <c r="G19" s="157">
        <v>0</v>
      </c>
      <c r="H19" s="233">
        <v>0</v>
      </c>
      <c r="I19" s="233">
        <v>0</v>
      </c>
      <c r="J19" s="233">
        <v>0</v>
      </c>
      <c r="K19" s="17">
        <f t="shared" si="2"/>
        <v>0</v>
      </c>
      <c r="L19" s="63"/>
      <c r="M19" s="1"/>
      <c r="N19" s="22" t="s">
        <v>78</v>
      </c>
      <c r="O19" s="18">
        <f>+O17-O18</f>
        <v>50236.800000000003</v>
      </c>
      <c r="P19" s="18">
        <f>+P17-P18</f>
        <v>51548.170000000006</v>
      </c>
      <c r="Q19" s="18">
        <f>+Q17-Q18</f>
        <v>0</v>
      </c>
      <c r="R19" s="18">
        <f>+R17-R18</f>
        <v>0</v>
      </c>
      <c r="S19" s="18">
        <f>+S17-S18</f>
        <v>0</v>
      </c>
      <c r="T19" s="12">
        <v>0</v>
      </c>
      <c r="U19" s="54">
        <v>0</v>
      </c>
    </row>
    <row r="20" spans="2:21" ht="30">
      <c r="B20" s="28" t="s">
        <v>22</v>
      </c>
      <c r="C20" s="157">
        <v>59141.32</v>
      </c>
      <c r="D20" s="157">
        <f>C20</f>
        <v>59141.32</v>
      </c>
      <c r="E20" s="157">
        <v>65486.02</v>
      </c>
      <c r="F20" s="157">
        <v>0</v>
      </c>
      <c r="G20" s="157">
        <f>E20</f>
        <v>65486.02</v>
      </c>
      <c r="H20" s="233">
        <v>0</v>
      </c>
      <c r="I20" s="233">
        <v>0</v>
      </c>
      <c r="J20" s="233">
        <v>0</v>
      </c>
      <c r="K20" s="17">
        <f t="shared" si="2"/>
        <v>124627.34</v>
      </c>
      <c r="L20" s="63"/>
      <c r="M20" s="1"/>
      <c r="N20" s="22" t="s">
        <v>79</v>
      </c>
      <c r="O20" s="11">
        <v>0</v>
      </c>
      <c r="P20" s="11">
        <v>0</v>
      </c>
      <c r="Q20" s="11">
        <v>0</v>
      </c>
      <c r="R20" s="11">
        <v>0</v>
      </c>
      <c r="S20" s="11">
        <v>0</v>
      </c>
      <c r="T20" s="11">
        <v>0</v>
      </c>
      <c r="U20" s="9">
        <v>0</v>
      </c>
    </row>
    <row r="21" spans="2:21">
      <c r="B21" s="28" t="s">
        <v>23</v>
      </c>
      <c r="C21" s="233">
        <v>0</v>
      </c>
      <c r="D21" s="233">
        <v>0</v>
      </c>
      <c r="E21" s="233">
        <v>0</v>
      </c>
      <c r="F21" s="233">
        <v>0</v>
      </c>
      <c r="G21" s="233">
        <v>0</v>
      </c>
      <c r="H21" s="233">
        <v>0</v>
      </c>
      <c r="I21" s="233">
        <v>0</v>
      </c>
      <c r="J21" s="233">
        <v>0</v>
      </c>
      <c r="K21" s="17">
        <f t="shared" si="2"/>
        <v>0</v>
      </c>
      <c r="L21" s="63"/>
      <c r="M21" s="1"/>
      <c r="N21" s="23" t="s">
        <v>80</v>
      </c>
      <c r="O21" s="12">
        <v>0</v>
      </c>
      <c r="P21" s="12">
        <v>-12797.13</v>
      </c>
      <c r="Q21" s="12">
        <v>0</v>
      </c>
      <c r="R21" s="16"/>
      <c r="S21" s="16"/>
      <c r="T21" s="12">
        <v>0</v>
      </c>
      <c r="U21" s="54">
        <v>0</v>
      </c>
    </row>
    <row r="22" spans="2:21">
      <c r="B22" s="28" t="s">
        <v>24</v>
      </c>
      <c r="C22" s="233">
        <v>0</v>
      </c>
      <c r="D22" s="233">
        <v>0</v>
      </c>
      <c r="E22" s="233">
        <v>0</v>
      </c>
      <c r="F22" s="233">
        <v>0</v>
      </c>
      <c r="G22" s="233">
        <v>0</v>
      </c>
      <c r="H22" s="30"/>
      <c r="I22" s="30"/>
      <c r="J22" s="233">
        <v>0</v>
      </c>
      <c r="K22" s="17">
        <f t="shared" si="2"/>
        <v>0</v>
      </c>
      <c r="L22" s="63"/>
      <c r="M22" s="1"/>
      <c r="N22" s="23" t="s">
        <v>81</v>
      </c>
      <c r="O22" s="16"/>
      <c r="P22" s="12">
        <v>0</v>
      </c>
      <c r="Q22" s="12">
        <v>0</v>
      </c>
      <c r="R22" s="16"/>
      <c r="S22" s="16"/>
      <c r="T22" s="12">
        <v>0</v>
      </c>
      <c r="U22" s="54">
        <v>0</v>
      </c>
    </row>
    <row r="23" spans="2:21">
      <c r="B23" s="28" t="s">
        <v>25</v>
      </c>
      <c r="C23" s="233">
        <v>0</v>
      </c>
      <c r="D23" s="233">
        <v>0</v>
      </c>
      <c r="E23" s="233">
        <v>0</v>
      </c>
      <c r="F23" s="233">
        <v>0</v>
      </c>
      <c r="G23" s="233">
        <v>0</v>
      </c>
      <c r="H23" s="233">
        <v>0</v>
      </c>
      <c r="I23" s="233">
        <v>0</v>
      </c>
      <c r="J23" s="233">
        <v>0</v>
      </c>
      <c r="K23" s="17">
        <f t="shared" si="2"/>
        <v>0</v>
      </c>
      <c r="L23" s="63"/>
      <c r="M23" s="1"/>
      <c r="N23" s="23" t="s">
        <v>82</v>
      </c>
      <c r="O23" s="16"/>
      <c r="P23" s="12">
        <v>0</v>
      </c>
      <c r="Q23" s="12">
        <v>0</v>
      </c>
      <c r="R23" s="16"/>
      <c r="S23" s="16"/>
      <c r="T23" s="12">
        <v>0</v>
      </c>
      <c r="U23" s="54">
        <v>0</v>
      </c>
    </row>
    <row r="24" spans="2:21">
      <c r="B24" s="28" t="s">
        <v>26</v>
      </c>
      <c r="C24" s="233">
        <v>0</v>
      </c>
      <c r="D24" s="233">
        <v>0</v>
      </c>
      <c r="E24" s="233">
        <v>0</v>
      </c>
      <c r="F24" s="233">
        <v>0</v>
      </c>
      <c r="G24" s="233">
        <v>0</v>
      </c>
      <c r="H24" s="233">
        <v>0</v>
      </c>
      <c r="I24" s="233">
        <v>0</v>
      </c>
      <c r="J24" s="233">
        <v>0</v>
      </c>
      <c r="K24" s="17">
        <f t="shared" si="2"/>
        <v>0</v>
      </c>
      <c r="L24" s="63"/>
      <c r="M24" s="1"/>
      <c r="N24" s="22" t="s">
        <v>83</v>
      </c>
      <c r="O24" s="16"/>
      <c r="P24" s="18">
        <f>+P19+P21+P22+P23</f>
        <v>38751.040000000008</v>
      </c>
      <c r="Q24" s="18">
        <f>+Q19+Q21+Q22+Q23</f>
        <v>0</v>
      </c>
      <c r="R24" s="16"/>
      <c r="S24" s="16"/>
      <c r="T24" s="12">
        <v>0</v>
      </c>
      <c r="U24" s="54">
        <v>0</v>
      </c>
    </row>
    <row r="25" spans="2:21">
      <c r="B25" s="177" t="s">
        <v>27</v>
      </c>
      <c r="C25" s="233">
        <v>0</v>
      </c>
      <c r="D25" s="233">
        <v>0</v>
      </c>
      <c r="E25" s="30"/>
      <c r="F25" s="30"/>
      <c r="G25" s="30"/>
      <c r="H25" s="30"/>
      <c r="I25" s="30"/>
      <c r="J25" s="233">
        <v>0</v>
      </c>
      <c r="K25" s="17">
        <f t="shared" si="2"/>
        <v>0</v>
      </c>
      <c r="L25" s="63"/>
      <c r="M25" s="1"/>
      <c r="N25" s="22" t="s">
        <v>84</v>
      </c>
      <c r="O25" s="18">
        <f>+O21+O19</f>
        <v>50236.800000000003</v>
      </c>
      <c r="P25" s="18">
        <f>+P24</f>
        <v>38751.040000000008</v>
      </c>
      <c r="Q25" s="18">
        <f>+Q24</f>
        <v>0</v>
      </c>
      <c r="R25" s="16"/>
      <c r="S25" s="16"/>
      <c r="T25" s="12">
        <v>0</v>
      </c>
      <c r="U25" s="54">
        <v>0</v>
      </c>
    </row>
    <row r="26" spans="2:21">
      <c r="B26" s="177" t="s">
        <v>28</v>
      </c>
      <c r="C26" s="233">
        <v>0</v>
      </c>
      <c r="D26" s="233">
        <v>0</v>
      </c>
      <c r="E26" s="30"/>
      <c r="F26" s="30"/>
      <c r="G26" s="30"/>
      <c r="H26" s="30"/>
      <c r="I26" s="30"/>
      <c r="J26" s="233">
        <v>0</v>
      </c>
      <c r="K26" s="17">
        <f t="shared" si="2"/>
        <v>0</v>
      </c>
      <c r="L26" s="63"/>
      <c r="M26" s="1"/>
      <c r="N26" s="24" t="s">
        <v>85</v>
      </c>
      <c r="O26" s="11">
        <v>0</v>
      </c>
      <c r="P26" s="11">
        <v>0</v>
      </c>
      <c r="Q26" s="11">
        <v>0</v>
      </c>
      <c r="R26" s="11">
        <v>0</v>
      </c>
      <c r="S26" s="11">
        <v>0</v>
      </c>
      <c r="T26" s="11">
        <v>0</v>
      </c>
      <c r="U26" s="9">
        <v>0</v>
      </c>
    </row>
    <row r="27" spans="2:21">
      <c r="B27" s="177" t="s">
        <v>29</v>
      </c>
      <c r="C27" s="233">
        <v>0</v>
      </c>
      <c r="D27" s="233">
        <v>0</v>
      </c>
      <c r="E27" s="30"/>
      <c r="F27" s="30"/>
      <c r="G27" s="30"/>
      <c r="H27" s="30"/>
      <c r="I27" s="30"/>
      <c r="J27" s="233">
        <v>0</v>
      </c>
      <c r="K27" s="17">
        <f t="shared" si="2"/>
        <v>0</v>
      </c>
      <c r="L27" s="63"/>
      <c r="M27" s="1"/>
      <c r="N27" s="21" t="s">
        <v>86</v>
      </c>
      <c r="O27" s="11">
        <v>0</v>
      </c>
      <c r="P27" s="11">
        <v>0</v>
      </c>
      <c r="Q27" s="11">
        <v>0</v>
      </c>
      <c r="R27" s="11">
        <v>0</v>
      </c>
      <c r="S27" s="11">
        <v>0</v>
      </c>
      <c r="T27" s="11">
        <v>0</v>
      </c>
      <c r="U27" s="9">
        <v>0</v>
      </c>
    </row>
    <row r="28" spans="2:21">
      <c r="B28" s="177" t="s">
        <v>30</v>
      </c>
      <c r="C28" s="233">
        <v>0</v>
      </c>
      <c r="D28" s="233">
        <v>0</v>
      </c>
      <c r="E28" s="233">
        <v>0</v>
      </c>
      <c r="F28" s="233">
        <v>0</v>
      </c>
      <c r="G28" s="233">
        <v>0</v>
      </c>
      <c r="H28" s="233">
        <v>0</v>
      </c>
      <c r="I28" s="233">
        <v>0</v>
      </c>
      <c r="J28" s="233">
        <v>0</v>
      </c>
      <c r="K28" s="17">
        <f t="shared" si="2"/>
        <v>0</v>
      </c>
      <c r="L28" s="63"/>
      <c r="M28" s="1"/>
      <c r="N28" s="22" t="s">
        <v>87</v>
      </c>
      <c r="O28" s="11">
        <v>0</v>
      </c>
      <c r="P28" s="11">
        <v>0</v>
      </c>
      <c r="Q28" s="11">
        <v>0</v>
      </c>
      <c r="R28" s="11">
        <v>0</v>
      </c>
      <c r="S28" s="11">
        <v>0</v>
      </c>
      <c r="T28" s="11">
        <v>0</v>
      </c>
      <c r="U28" s="9">
        <v>0</v>
      </c>
    </row>
    <row r="29" spans="2:21">
      <c r="B29" s="177" t="s">
        <v>31</v>
      </c>
      <c r="C29" s="233">
        <v>0</v>
      </c>
      <c r="D29" s="30"/>
      <c r="E29" s="233">
        <v>0</v>
      </c>
      <c r="F29" s="233">
        <v>0</v>
      </c>
      <c r="G29" s="30"/>
      <c r="H29" s="233">
        <v>0</v>
      </c>
      <c r="I29" s="30"/>
      <c r="J29" s="233">
        <v>0</v>
      </c>
      <c r="K29" s="17">
        <f t="shared" si="2"/>
        <v>0</v>
      </c>
      <c r="L29" s="63"/>
      <c r="M29" s="1"/>
      <c r="N29" s="23" t="s">
        <v>88</v>
      </c>
      <c r="O29" s="16"/>
      <c r="P29" s="12">
        <v>42193.78</v>
      </c>
      <c r="Q29" s="12">
        <v>0</v>
      </c>
      <c r="R29" s="16"/>
      <c r="S29" s="16"/>
      <c r="T29" s="12">
        <v>0</v>
      </c>
      <c r="U29" s="54">
        <v>0</v>
      </c>
    </row>
    <row r="30" spans="2:21">
      <c r="B30" s="178" t="s">
        <v>32</v>
      </c>
      <c r="C30" s="18">
        <f>+SUM(C31:C36)</f>
        <v>116459.8</v>
      </c>
      <c r="D30" s="18">
        <f t="shared" ref="D30:I30" si="3">+SUM(D31:D36)</f>
        <v>23687.31</v>
      </c>
      <c r="E30" s="18">
        <f t="shared" si="3"/>
        <v>59064.33</v>
      </c>
      <c r="F30" s="18">
        <f t="shared" si="3"/>
        <v>0</v>
      </c>
      <c r="G30" s="18">
        <f t="shared" si="3"/>
        <v>58387.199999999997</v>
      </c>
      <c r="H30" s="18">
        <f t="shared" si="3"/>
        <v>0</v>
      </c>
      <c r="I30" s="18">
        <f t="shared" si="3"/>
        <v>0</v>
      </c>
      <c r="J30" s="18">
        <v>0</v>
      </c>
      <c r="K30" s="17">
        <f t="shared" si="2"/>
        <v>175524.13</v>
      </c>
      <c r="L30" s="63"/>
      <c r="M30" s="1"/>
      <c r="N30" s="23" t="s">
        <v>89</v>
      </c>
      <c r="O30" s="16"/>
      <c r="P30" s="12">
        <v>2187.04</v>
      </c>
      <c r="Q30" s="12">
        <v>0</v>
      </c>
      <c r="R30" s="16"/>
      <c r="S30" s="16"/>
      <c r="T30" s="12">
        <v>0</v>
      </c>
      <c r="U30" s="54">
        <v>0</v>
      </c>
    </row>
    <row r="31" spans="2:21">
      <c r="B31" s="177" t="s">
        <v>33</v>
      </c>
      <c r="C31" s="159">
        <v>4913.8999999999996</v>
      </c>
      <c r="D31" s="167">
        <f>C31</f>
        <v>4913.8999999999996</v>
      </c>
      <c r="E31" s="167">
        <v>8513.1200000000008</v>
      </c>
      <c r="F31" s="167">
        <v>0</v>
      </c>
      <c r="G31" s="167">
        <f>E31</f>
        <v>8513.1200000000008</v>
      </c>
      <c r="H31" s="233">
        <v>0</v>
      </c>
      <c r="I31" s="233">
        <v>0</v>
      </c>
      <c r="J31" s="233">
        <v>0</v>
      </c>
      <c r="K31" s="17">
        <f t="shared" si="2"/>
        <v>13427.02</v>
      </c>
      <c r="L31" s="63"/>
      <c r="M31" s="1"/>
      <c r="N31" s="23" t="s">
        <v>90</v>
      </c>
      <c r="O31" s="16"/>
      <c r="P31" s="12">
        <v>1157.6099999999999</v>
      </c>
      <c r="Q31" s="12">
        <v>0</v>
      </c>
      <c r="R31" s="16"/>
      <c r="S31" s="16"/>
      <c r="T31" s="12">
        <v>0</v>
      </c>
      <c r="U31" s="54">
        <v>0</v>
      </c>
    </row>
    <row r="32" spans="2:21">
      <c r="B32" s="177" t="s">
        <v>34</v>
      </c>
      <c r="C32" s="167">
        <v>18208.150000000001</v>
      </c>
      <c r="D32" s="167">
        <f>C32</f>
        <v>18208.150000000001</v>
      </c>
      <c r="E32" s="167">
        <v>30971.9</v>
      </c>
      <c r="F32" s="167">
        <v>0</v>
      </c>
      <c r="G32" s="167">
        <v>30654.94</v>
      </c>
      <c r="H32" s="233">
        <v>0</v>
      </c>
      <c r="I32" s="233">
        <v>0</v>
      </c>
      <c r="J32" s="233">
        <v>0</v>
      </c>
      <c r="K32" s="17">
        <f t="shared" si="2"/>
        <v>49180.05</v>
      </c>
      <c r="L32" s="63"/>
      <c r="M32" s="1"/>
      <c r="N32" s="23" t="s">
        <v>91</v>
      </c>
      <c r="O32" s="16"/>
      <c r="P32" s="16"/>
      <c r="Q32" s="16"/>
      <c r="R32" s="12">
        <v>0</v>
      </c>
      <c r="S32" s="12">
        <v>0</v>
      </c>
      <c r="T32" s="12">
        <v>0</v>
      </c>
      <c r="U32" s="54">
        <v>0</v>
      </c>
    </row>
    <row r="33" spans="2:21">
      <c r="B33" s="177" t="s">
        <v>35</v>
      </c>
      <c r="C33" s="233">
        <v>0</v>
      </c>
      <c r="D33" s="233">
        <v>0</v>
      </c>
      <c r="E33" s="167">
        <v>19219.14</v>
      </c>
      <c r="F33" s="167">
        <v>0</v>
      </c>
      <c r="G33" s="167">
        <f>E33</f>
        <v>19219.14</v>
      </c>
      <c r="H33" s="30"/>
      <c r="I33" s="30"/>
      <c r="J33" s="233">
        <v>0</v>
      </c>
      <c r="K33" s="17">
        <f t="shared" si="2"/>
        <v>19219.14</v>
      </c>
      <c r="L33" s="63"/>
      <c r="M33" s="1"/>
      <c r="N33" s="23" t="s">
        <v>92</v>
      </c>
      <c r="O33" s="16"/>
      <c r="P33" s="16"/>
      <c r="Q33" s="16"/>
      <c r="R33" s="12">
        <v>0</v>
      </c>
      <c r="S33" s="12">
        <v>0</v>
      </c>
      <c r="T33" s="12">
        <v>0</v>
      </c>
      <c r="U33" s="54">
        <v>0</v>
      </c>
    </row>
    <row r="34" spans="2:21">
      <c r="B34" s="177" t="s">
        <v>36</v>
      </c>
      <c r="C34" s="233">
        <v>0</v>
      </c>
      <c r="D34" s="233">
        <v>0</v>
      </c>
      <c r="E34" s="30"/>
      <c r="F34" s="30"/>
      <c r="G34" s="30"/>
      <c r="H34" s="30"/>
      <c r="I34" s="30"/>
      <c r="J34" s="233">
        <v>0</v>
      </c>
      <c r="K34" s="17">
        <f t="shared" si="2"/>
        <v>0</v>
      </c>
      <c r="L34" s="63"/>
      <c r="M34" s="1"/>
      <c r="N34" s="22" t="s">
        <v>93</v>
      </c>
      <c r="O34" s="16"/>
      <c r="P34" s="18">
        <f>+P29-P30+P31</f>
        <v>41164.35</v>
      </c>
      <c r="Q34" s="18">
        <f>+Q29-Q30+Q31</f>
        <v>0</v>
      </c>
      <c r="R34" s="18">
        <f>+R32+R33</f>
        <v>0</v>
      </c>
      <c r="S34" s="18">
        <f>+S32+S33</f>
        <v>0</v>
      </c>
      <c r="T34" s="12">
        <v>0</v>
      </c>
      <c r="U34" s="54">
        <v>0</v>
      </c>
    </row>
    <row r="35" spans="2:21">
      <c r="B35" s="177" t="s">
        <v>37</v>
      </c>
      <c r="C35" s="242">
        <v>565.26</v>
      </c>
      <c r="D35" s="242">
        <v>565.26</v>
      </c>
      <c r="E35" s="30"/>
      <c r="F35" s="30"/>
      <c r="G35" s="30"/>
      <c r="H35" s="30"/>
      <c r="I35" s="30"/>
      <c r="J35" s="233">
        <v>0</v>
      </c>
      <c r="K35" s="17">
        <f t="shared" si="2"/>
        <v>565.26</v>
      </c>
      <c r="L35" s="63"/>
      <c r="M35" s="1"/>
      <c r="N35" s="22" t="s">
        <v>94</v>
      </c>
      <c r="O35" s="16"/>
      <c r="P35" s="12">
        <v>0</v>
      </c>
      <c r="Q35" s="12">
        <v>0</v>
      </c>
      <c r="R35" s="16"/>
      <c r="S35" s="16"/>
      <c r="T35" s="12">
        <v>0</v>
      </c>
      <c r="U35" s="54">
        <v>0</v>
      </c>
    </row>
    <row r="36" spans="2:21">
      <c r="B36" s="177" t="s">
        <v>38</v>
      </c>
      <c r="C36" s="241">
        <v>92772.49</v>
      </c>
      <c r="D36" s="30"/>
      <c r="E36" s="167">
        <v>360.17</v>
      </c>
      <c r="F36" s="233">
        <v>0</v>
      </c>
      <c r="G36" s="30"/>
      <c r="H36" s="233">
        <v>0</v>
      </c>
      <c r="I36" s="30"/>
      <c r="J36" s="233">
        <v>0</v>
      </c>
      <c r="K36" s="17">
        <f t="shared" si="2"/>
        <v>93132.66</v>
      </c>
      <c r="L36" s="63"/>
      <c r="M36" s="1"/>
      <c r="N36" s="22" t="s">
        <v>95</v>
      </c>
      <c r="O36" s="16"/>
      <c r="P36" s="18">
        <f>+P34+P35</f>
        <v>41164.35</v>
      </c>
      <c r="Q36" s="18">
        <f>+Q34+Q35</f>
        <v>0</v>
      </c>
      <c r="R36" s="16"/>
      <c r="S36" s="16"/>
      <c r="T36" s="12">
        <v>0</v>
      </c>
      <c r="U36" s="54">
        <v>0</v>
      </c>
    </row>
    <row r="37" spans="2:21">
      <c r="B37" s="179" t="s">
        <v>117</v>
      </c>
      <c r="C37" s="18">
        <f>+C38+C49+C50</f>
        <v>287361.14</v>
      </c>
      <c r="D37" s="18">
        <f t="shared" ref="D37:I37" si="4">+D38+D49+D50</f>
        <v>194588.65</v>
      </c>
      <c r="E37" s="18">
        <f t="shared" si="4"/>
        <v>237071.67</v>
      </c>
      <c r="F37" s="18">
        <f t="shared" si="4"/>
        <v>0</v>
      </c>
      <c r="G37" s="18">
        <f t="shared" si="4"/>
        <v>236394.54</v>
      </c>
      <c r="H37" s="18">
        <f t="shared" si="4"/>
        <v>0</v>
      </c>
      <c r="I37" s="18">
        <f t="shared" si="4"/>
        <v>0</v>
      </c>
      <c r="J37" s="18">
        <v>0</v>
      </c>
      <c r="K37" s="17">
        <f t="shared" si="2"/>
        <v>524432.81000000006</v>
      </c>
      <c r="L37" s="63"/>
      <c r="M37" s="1"/>
      <c r="N37" s="22" t="s">
        <v>96</v>
      </c>
      <c r="O37" s="16"/>
      <c r="P37" s="18">
        <f>+P25-P36</f>
        <v>-2413.3099999999904</v>
      </c>
      <c r="Q37" s="18">
        <f>+Q25-Q36</f>
        <v>0</v>
      </c>
      <c r="R37" s="16"/>
      <c r="S37" s="16"/>
      <c r="T37" s="12">
        <v>0</v>
      </c>
      <c r="U37" s="54">
        <v>0</v>
      </c>
    </row>
    <row r="38" spans="2:21">
      <c r="B38" s="178" t="s">
        <v>39</v>
      </c>
      <c r="C38" s="18">
        <f>+SUM(C39:C42)</f>
        <v>44443.41</v>
      </c>
      <c r="D38" s="18">
        <f t="shared" ref="D38:I38" si="5">+SUM(D39:D42)</f>
        <v>44443.41</v>
      </c>
      <c r="E38" s="18">
        <f t="shared" si="5"/>
        <v>228369.57</v>
      </c>
      <c r="F38" s="18">
        <f t="shared" si="5"/>
        <v>0</v>
      </c>
      <c r="G38" s="18">
        <f t="shared" si="5"/>
        <v>228369.57</v>
      </c>
      <c r="H38" s="18">
        <f t="shared" si="5"/>
        <v>0</v>
      </c>
      <c r="I38" s="18">
        <f t="shared" si="5"/>
        <v>0</v>
      </c>
      <c r="J38" s="18">
        <v>0</v>
      </c>
      <c r="K38" s="17">
        <f t="shared" si="2"/>
        <v>272812.98</v>
      </c>
      <c r="L38" s="63"/>
      <c r="M38" s="1"/>
      <c r="N38" s="23" t="s">
        <v>97</v>
      </c>
      <c r="O38" s="12">
        <v>2944.69</v>
      </c>
      <c r="P38" s="12">
        <v>0</v>
      </c>
      <c r="Q38" s="12">
        <v>0</v>
      </c>
      <c r="R38" s="16"/>
      <c r="S38" s="16"/>
      <c r="T38" s="12">
        <v>0</v>
      </c>
      <c r="U38" s="54">
        <v>0</v>
      </c>
    </row>
    <row r="39" spans="2:21">
      <c r="B39" s="177" t="s">
        <v>40</v>
      </c>
      <c r="C39" s="30"/>
      <c r="D39" s="30"/>
      <c r="E39" s="167">
        <v>2173.14</v>
      </c>
      <c r="F39" s="167">
        <v>0</v>
      </c>
      <c r="G39" s="167">
        <f>E39</f>
        <v>2173.14</v>
      </c>
      <c r="H39" s="233">
        <v>0</v>
      </c>
      <c r="I39" s="233">
        <v>0</v>
      </c>
      <c r="J39" s="233">
        <v>0</v>
      </c>
      <c r="K39" s="17">
        <f t="shared" si="2"/>
        <v>2173.14</v>
      </c>
      <c r="L39" s="63"/>
      <c r="M39" s="1"/>
      <c r="N39" s="23" t="s">
        <v>98</v>
      </c>
      <c r="O39" s="16"/>
      <c r="P39" s="12">
        <v>0</v>
      </c>
      <c r="Q39" s="12">
        <v>0</v>
      </c>
      <c r="R39" s="12">
        <v>0</v>
      </c>
      <c r="S39" s="12">
        <v>0</v>
      </c>
      <c r="T39" s="12">
        <v>0</v>
      </c>
      <c r="U39" s="54">
        <v>0</v>
      </c>
    </row>
    <row r="40" spans="2:21">
      <c r="B40" s="177" t="s">
        <v>41</v>
      </c>
      <c r="C40" s="243">
        <v>365.27</v>
      </c>
      <c r="D40" s="243">
        <v>365.27</v>
      </c>
      <c r="E40" s="167">
        <v>22.86</v>
      </c>
      <c r="F40" s="167">
        <v>0</v>
      </c>
      <c r="G40" s="167">
        <f>E40</f>
        <v>22.86</v>
      </c>
      <c r="H40" s="233">
        <v>0</v>
      </c>
      <c r="I40" s="233">
        <v>0</v>
      </c>
      <c r="J40" s="233">
        <v>0</v>
      </c>
      <c r="K40" s="17">
        <f t="shared" si="2"/>
        <v>388.13</v>
      </c>
      <c r="L40" s="63"/>
      <c r="M40" s="1"/>
      <c r="N40" s="21" t="s">
        <v>99</v>
      </c>
      <c r="O40" s="11">
        <v>0</v>
      </c>
      <c r="P40" s="11">
        <v>0</v>
      </c>
      <c r="Q40" s="11">
        <v>0</v>
      </c>
      <c r="R40" s="11">
        <v>0</v>
      </c>
      <c r="S40" s="11">
        <v>0</v>
      </c>
      <c r="T40" s="11">
        <v>0</v>
      </c>
      <c r="U40" s="9">
        <v>0</v>
      </c>
    </row>
    <row r="41" spans="2:21">
      <c r="B41" s="177" t="s">
        <v>42</v>
      </c>
      <c r="C41" s="243">
        <v>12511.85</v>
      </c>
      <c r="D41" s="243">
        <v>12511.85</v>
      </c>
      <c r="E41" s="167">
        <v>158682.85999999999</v>
      </c>
      <c r="F41" s="167">
        <v>0</v>
      </c>
      <c r="G41" s="167">
        <f>E41</f>
        <v>158682.85999999999</v>
      </c>
      <c r="H41" s="233">
        <v>0</v>
      </c>
      <c r="I41" s="233">
        <v>0</v>
      </c>
      <c r="J41" s="233">
        <v>0</v>
      </c>
      <c r="K41" s="17">
        <f t="shared" si="2"/>
        <v>171194.71</v>
      </c>
      <c r="L41" s="63"/>
      <c r="M41" s="1"/>
      <c r="N41" s="22" t="s">
        <v>100</v>
      </c>
      <c r="O41" s="303">
        <v>837.81</v>
      </c>
      <c r="P41" s="16"/>
      <c r="Q41" s="16"/>
      <c r="R41" s="16"/>
      <c r="S41" s="16"/>
      <c r="T41" s="12">
        <v>0</v>
      </c>
      <c r="U41" s="54">
        <v>0</v>
      </c>
    </row>
    <row r="42" spans="2:21">
      <c r="B42" s="177" t="s">
        <v>43</v>
      </c>
      <c r="C42" s="18">
        <f>+SUM(C43:C48)</f>
        <v>31566.29</v>
      </c>
      <c r="D42" s="18">
        <f t="shared" ref="D42:G42" si="6">+SUM(D43:D48)</f>
        <v>31566.29</v>
      </c>
      <c r="E42" s="18">
        <f t="shared" si="6"/>
        <v>67490.710000000006</v>
      </c>
      <c r="F42" s="18">
        <f t="shared" si="6"/>
        <v>0</v>
      </c>
      <c r="G42" s="18">
        <f t="shared" si="6"/>
        <v>67490.710000000006</v>
      </c>
      <c r="H42" s="30"/>
      <c r="I42" s="30"/>
      <c r="J42" s="18">
        <v>0</v>
      </c>
      <c r="K42" s="17">
        <f t="shared" si="2"/>
        <v>99057</v>
      </c>
      <c r="L42" s="63"/>
      <c r="M42" s="1"/>
      <c r="N42" s="22" t="s">
        <v>101</v>
      </c>
      <c r="O42" s="303">
        <v>16792.650000000001</v>
      </c>
      <c r="P42" s="16"/>
      <c r="Q42" s="16"/>
      <c r="R42" s="16"/>
      <c r="S42" s="16"/>
      <c r="T42" s="12">
        <v>0</v>
      </c>
      <c r="U42" s="54">
        <v>0</v>
      </c>
    </row>
    <row r="43" spans="2:21">
      <c r="B43" s="180" t="s">
        <v>44</v>
      </c>
      <c r="C43" s="244">
        <v>31566.29</v>
      </c>
      <c r="D43" s="244">
        <v>31566.29</v>
      </c>
      <c r="E43" s="18">
        <v>0</v>
      </c>
      <c r="F43" s="19">
        <v>0</v>
      </c>
      <c r="G43" s="18">
        <v>0</v>
      </c>
      <c r="H43" s="30"/>
      <c r="I43" s="30"/>
      <c r="J43" s="233">
        <v>0</v>
      </c>
      <c r="K43" s="17">
        <f t="shared" si="2"/>
        <v>31566.29</v>
      </c>
      <c r="L43" s="63"/>
      <c r="M43" s="1"/>
      <c r="N43" s="22" t="s">
        <v>102</v>
      </c>
      <c r="O43" s="18">
        <f>+O44+O45+O46</f>
        <v>4781.5300000000007</v>
      </c>
      <c r="P43" s="16"/>
      <c r="Q43" s="16"/>
      <c r="R43" s="16"/>
      <c r="S43" s="16"/>
      <c r="T43" s="11">
        <v>0</v>
      </c>
      <c r="U43" s="9">
        <v>0</v>
      </c>
    </row>
    <row r="44" spans="2:21">
      <c r="B44" s="180" t="s">
        <v>45</v>
      </c>
      <c r="C44" s="233">
        <v>0</v>
      </c>
      <c r="D44" s="233">
        <v>0</v>
      </c>
      <c r="E44" s="19">
        <v>0</v>
      </c>
      <c r="F44" s="18">
        <v>0</v>
      </c>
      <c r="G44" s="18">
        <v>0</v>
      </c>
      <c r="H44" s="30"/>
      <c r="I44" s="30"/>
      <c r="J44" s="233">
        <v>0</v>
      </c>
      <c r="K44" s="17">
        <f t="shared" si="2"/>
        <v>0</v>
      </c>
      <c r="L44" s="63"/>
      <c r="M44" s="1"/>
      <c r="N44" s="23" t="s">
        <v>103</v>
      </c>
      <c r="O44" s="304">
        <v>1776.42</v>
      </c>
      <c r="P44" s="16"/>
      <c r="Q44" s="16"/>
      <c r="R44" s="16"/>
      <c r="S44" s="16"/>
      <c r="T44" s="12">
        <v>0</v>
      </c>
      <c r="U44" s="54">
        <v>0</v>
      </c>
    </row>
    <row r="45" spans="2:21">
      <c r="B45" s="180" t="s">
        <v>46</v>
      </c>
      <c r="C45" s="30"/>
      <c r="D45" s="30"/>
      <c r="E45" s="167">
        <v>6962.12</v>
      </c>
      <c r="F45" s="167">
        <v>0</v>
      </c>
      <c r="G45" s="167">
        <f>E45</f>
        <v>6962.12</v>
      </c>
      <c r="H45" s="30"/>
      <c r="I45" s="30"/>
      <c r="J45" s="233">
        <v>0</v>
      </c>
      <c r="K45" s="17">
        <f t="shared" si="2"/>
        <v>6962.12</v>
      </c>
      <c r="L45" s="63"/>
      <c r="M45" s="1"/>
      <c r="N45" s="23" t="s">
        <v>104</v>
      </c>
      <c r="O45" s="305">
        <v>154.46</v>
      </c>
      <c r="P45" s="16"/>
      <c r="Q45" s="16"/>
      <c r="R45" s="16"/>
      <c r="S45" s="16"/>
      <c r="T45" s="12">
        <v>0</v>
      </c>
      <c r="U45" s="54">
        <v>0</v>
      </c>
    </row>
    <row r="46" spans="2:21">
      <c r="B46" s="180" t="s">
        <v>47</v>
      </c>
      <c r="C46" s="30"/>
      <c r="D46" s="30"/>
      <c r="E46" s="167">
        <v>27672.61</v>
      </c>
      <c r="F46" s="167">
        <v>0</v>
      </c>
      <c r="G46" s="167">
        <f>E46</f>
        <v>27672.61</v>
      </c>
      <c r="H46" s="30"/>
      <c r="I46" s="30"/>
      <c r="J46" s="233">
        <v>0</v>
      </c>
      <c r="K46" s="17">
        <f t="shared" si="2"/>
        <v>27672.61</v>
      </c>
      <c r="L46" s="63"/>
      <c r="M46" s="1"/>
      <c r="N46" s="23" t="s">
        <v>105</v>
      </c>
      <c r="O46" s="305">
        <v>2850.65</v>
      </c>
      <c r="P46" s="16"/>
      <c r="Q46" s="16"/>
      <c r="R46" s="16"/>
      <c r="S46" s="16"/>
      <c r="T46" s="12">
        <v>0</v>
      </c>
      <c r="U46" s="54">
        <v>0</v>
      </c>
    </row>
    <row r="47" spans="2:21">
      <c r="B47" s="180" t="s">
        <v>48</v>
      </c>
      <c r="C47" s="30"/>
      <c r="D47" s="30"/>
      <c r="E47" s="167">
        <v>32855.980000000003</v>
      </c>
      <c r="F47" s="167">
        <v>0</v>
      </c>
      <c r="G47" s="167">
        <f>E47</f>
        <v>32855.980000000003</v>
      </c>
      <c r="H47" s="30"/>
      <c r="I47" s="30"/>
      <c r="J47" s="233">
        <v>0</v>
      </c>
      <c r="K47" s="17">
        <f t="shared" si="2"/>
        <v>32855.980000000003</v>
      </c>
      <c r="L47" s="63"/>
      <c r="M47" s="1"/>
      <c r="N47" s="22" t="s">
        <v>106</v>
      </c>
      <c r="O47" s="12">
        <v>0</v>
      </c>
      <c r="P47" s="16"/>
      <c r="Q47" s="16"/>
      <c r="R47" s="16"/>
      <c r="S47" s="16"/>
      <c r="T47" s="12">
        <v>0</v>
      </c>
      <c r="U47" s="54">
        <v>0</v>
      </c>
    </row>
    <row r="48" spans="2:21" ht="30">
      <c r="B48" s="180" t="s">
        <v>49</v>
      </c>
      <c r="C48" s="30"/>
      <c r="D48" s="30"/>
      <c r="E48" s="233">
        <v>0</v>
      </c>
      <c r="F48" s="233">
        <v>0</v>
      </c>
      <c r="G48" s="233">
        <v>0</v>
      </c>
      <c r="H48" s="30"/>
      <c r="I48" s="30"/>
      <c r="J48" s="233">
        <v>0</v>
      </c>
      <c r="K48" s="17">
        <f t="shared" si="2"/>
        <v>0</v>
      </c>
      <c r="L48" s="63"/>
      <c r="M48" s="1"/>
      <c r="N48" s="22" t="s">
        <v>180</v>
      </c>
      <c r="O48" s="12">
        <v>0</v>
      </c>
      <c r="P48" s="16"/>
      <c r="Q48" s="16"/>
      <c r="R48" s="16"/>
      <c r="S48" s="16"/>
      <c r="T48" s="12">
        <v>0</v>
      </c>
      <c r="U48" s="54">
        <v>0</v>
      </c>
    </row>
    <row r="49" spans="2:21">
      <c r="B49" s="178" t="s">
        <v>50</v>
      </c>
      <c r="C49" s="233">
        <v>0</v>
      </c>
      <c r="D49" s="233">
        <v>0</v>
      </c>
      <c r="E49" s="233">
        <v>0</v>
      </c>
      <c r="F49" s="233">
        <v>0</v>
      </c>
      <c r="G49" s="233">
        <v>0</v>
      </c>
      <c r="H49" s="30"/>
      <c r="I49" s="30"/>
      <c r="J49" s="233">
        <v>0</v>
      </c>
      <c r="K49" s="17">
        <f t="shared" si="2"/>
        <v>0</v>
      </c>
      <c r="L49" s="63"/>
      <c r="M49" s="1"/>
      <c r="N49" s="22" t="s">
        <v>107</v>
      </c>
      <c r="O49" s="18">
        <f>+O41+O42+O43+O47+O48</f>
        <v>22411.990000000005</v>
      </c>
      <c r="P49" s="16"/>
      <c r="Q49" s="16"/>
      <c r="R49" s="16"/>
      <c r="S49" s="16"/>
      <c r="T49" s="12">
        <v>0</v>
      </c>
      <c r="U49" s="54">
        <v>0</v>
      </c>
    </row>
    <row r="50" spans="2:21">
      <c r="B50" s="178" t="s">
        <v>51</v>
      </c>
      <c r="C50" s="18">
        <f>+SUM(C51:C58)</f>
        <v>242917.73</v>
      </c>
      <c r="D50" s="18">
        <f>+SUM(D51:D58)</f>
        <v>150145.24</v>
      </c>
      <c r="E50" s="18">
        <f t="shared" ref="E50:I50" si="7">+SUM(E51:E58)</f>
        <v>8702.1</v>
      </c>
      <c r="F50" s="18">
        <f t="shared" si="7"/>
        <v>0</v>
      </c>
      <c r="G50" s="18">
        <f t="shared" si="7"/>
        <v>8024.97</v>
      </c>
      <c r="H50" s="18">
        <f t="shared" si="7"/>
        <v>0</v>
      </c>
      <c r="I50" s="18">
        <f t="shared" si="7"/>
        <v>0</v>
      </c>
      <c r="J50" s="18">
        <v>0</v>
      </c>
      <c r="K50" s="17">
        <f t="shared" si="2"/>
        <v>251619.83000000002</v>
      </c>
      <c r="L50" s="63"/>
      <c r="M50" s="1"/>
      <c r="N50" s="24" t="s">
        <v>108</v>
      </c>
      <c r="O50" s="18">
        <f>+O25+O38-O49</f>
        <v>30769.5</v>
      </c>
      <c r="P50" s="16"/>
      <c r="Q50" s="16"/>
      <c r="R50" s="16"/>
      <c r="S50" s="16"/>
      <c r="T50" s="12">
        <v>0</v>
      </c>
      <c r="U50" s="54">
        <v>0</v>
      </c>
    </row>
    <row r="51" spans="2:21">
      <c r="B51" s="177" t="s">
        <v>52</v>
      </c>
      <c r="C51" s="233">
        <v>25000</v>
      </c>
      <c r="D51" s="233">
        <v>25000</v>
      </c>
      <c r="E51" s="30"/>
      <c r="F51" s="30"/>
      <c r="G51" s="30"/>
      <c r="H51" s="30"/>
      <c r="I51" s="30"/>
      <c r="J51" s="233">
        <v>0</v>
      </c>
      <c r="K51" s="17">
        <f t="shared" si="2"/>
        <v>25000</v>
      </c>
      <c r="L51" s="63"/>
      <c r="M51" s="1"/>
      <c r="N51" s="24" t="s">
        <v>109</v>
      </c>
      <c r="O51" s="306">
        <v>343.33</v>
      </c>
      <c r="P51" s="12">
        <v>0</v>
      </c>
      <c r="Q51" s="12">
        <v>0</v>
      </c>
      <c r="R51" s="16"/>
      <c r="S51" s="16"/>
      <c r="T51" s="12">
        <v>0</v>
      </c>
      <c r="U51" s="54">
        <v>0</v>
      </c>
    </row>
    <row r="52" spans="2:21">
      <c r="B52" s="177" t="s">
        <v>53</v>
      </c>
      <c r="C52" s="233">
        <v>0</v>
      </c>
      <c r="D52" s="233">
        <v>0</v>
      </c>
      <c r="E52" s="30"/>
      <c r="F52" s="30"/>
      <c r="G52" s="30"/>
      <c r="H52" s="30"/>
      <c r="I52" s="30"/>
      <c r="J52" s="233">
        <v>0</v>
      </c>
      <c r="K52" s="17">
        <f t="shared" si="2"/>
        <v>0</v>
      </c>
      <c r="L52" s="63"/>
      <c r="M52" s="1"/>
      <c r="N52" s="24" t="s">
        <v>110</v>
      </c>
      <c r="O52" s="307">
        <v>75.959999999999994</v>
      </c>
      <c r="P52" s="12">
        <v>0</v>
      </c>
      <c r="Q52" s="12">
        <v>0</v>
      </c>
      <c r="R52" s="16"/>
      <c r="S52" s="16"/>
      <c r="T52" s="12">
        <v>0</v>
      </c>
      <c r="U52" s="54">
        <v>0</v>
      </c>
    </row>
    <row r="53" spans="2:21">
      <c r="B53" s="177" t="s">
        <v>54</v>
      </c>
      <c r="C53" s="30"/>
      <c r="D53" s="30"/>
      <c r="E53" s="167">
        <v>8702.1</v>
      </c>
      <c r="F53" s="233">
        <v>0</v>
      </c>
      <c r="G53" s="167">
        <v>8702.1</v>
      </c>
      <c r="H53" s="233">
        <v>0</v>
      </c>
      <c r="I53" s="233">
        <v>0</v>
      </c>
      <c r="J53" s="233">
        <v>0</v>
      </c>
      <c r="K53" s="17">
        <f t="shared" si="2"/>
        <v>8702.1</v>
      </c>
      <c r="L53" s="63"/>
      <c r="M53" s="1"/>
      <c r="N53" s="24" t="s">
        <v>111</v>
      </c>
      <c r="O53" s="18">
        <f>O15+O50+O51-O52</f>
        <v>47854.170000000006</v>
      </c>
      <c r="P53" s="16"/>
      <c r="Q53" s="16"/>
      <c r="R53" s="16"/>
      <c r="S53" s="16"/>
      <c r="T53" s="12">
        <v>0</v>
      </c>
      <c r="U53" s="54">
        <v>0</v>
      </c>
    </row>
    <row r="54" spans="2:21">
      <c r="B54" s="177" t="s">
        <v>55</v>
      </c>
      <c r="C54" s="30"/>
      <c r="D54" s="30"/>
      <c r="E54" s="30"/>
      <c r="F54" s="30"/>
      <c r="G54" s="30"/>
      <c r="H54" s="233">
        <v>0</v>
      </c>
      <c r="I54" s="233">
        <v>0</v>
      </c>
      <c r="J54" s="233">
        <v>0</v>
      </c>
      <c r="K54" s="17">
        <f t="shared" si="2"/>
        <v>0</v>
      </c>
      <c r="L54" s="63"/>
      <c r="M54" s="1"/>
      <c r="N54" s="24" t="s">
        <v>112</v>
      </c>
      <c r="O54" s="12">
        <v>0</v>
      </c>
      <c r="P54" s="12">
        <v>0</v>
      </c>
      <c r="Q54" s="12">
        <v>0</v>
      </c>
      <c r="R54" s="12">
        <v>0</v>
      </c>
      <c r="S54" s="12">
        <v>0</v>
      </c>
      <c r="T54" s="12">
        <v>0</v>
      </c>
      <c r="U54" s="54">
        <v>0</v>
      </c>
    </row>
    <row r="55" spans="2:21">
      <c r="B55" s="177" t="s">
        <v>56</v>
      </c>
      <c r="C55" s="308">
        <v>217917.73</v>
      </c>
      <c r="D55" s="308">
        <v>217917.73</v>
      </c>
      <c r="E55" s="30"/>
      <c r="F55" s="30"/>
      <c r="G55" s="30"/>
      <c r="H55" s="30"/>
      <c r="I55" s="30"/>
      <c r="J55" s="233">
        <v>0</v>
      </c>
      <c r="K55" s="17">
        <f t="shared" si="2"/>
        <v>217917.73</v>
      </c>
      <c r="L55" s="63"/>
      <c r="M55" s="1"/>
      <c r="N55" s="24" t="s">
        <v>113</v>
      </c>
      <c r="O55" s="18">
        <f>+O53-O54</f>
        <v>47854.170000000006</v>
      </c>
      <c r="P55" s="15"/>
      <c r="Q55" s="15"/>
      <c r="R55" s="15"/>
      <c r="S55" s="15"/>
      <c r="T55" s="257">
        <v>0</v>
      </c>
      <c r="U55" s="258">
        <v>0</v>
      </c>
    </row>
    <row r="56" spans="2:21">
      <c r="B56" s="177" t="s">
        <v>57</v>
      </c>
      <c r="C56" s="233">
        <v>0</v>
      </c>
      <c r="D56" s="233">
        <v>0</v>
      </c>
      <c r="E56" s="233">
        <v>0</v>
      </c>
      <c r="F56" s="233">
        <v>0</v>
      </c>
      <c r="G56" s="233">
        <v>0</v>
      </c>
      <c r="H56" s="233">
        <v>0</v>
      </c>
      <c r="I56" s="233">
        <v>0</v>
      </c>
      <c r="J56" s="233">
        <v>0</v>
      </c>
      <c r="K56" s="17">
        <f t="shared" si="2"/>
        <v>0</v>
      </c>
      <c r="L56" s="63"/>
      <c r="M56" s="1"/>
      <c r="N56" s="24" t="s">
        <v>114</v>
      </c>
      <c r="O56" s="257">
        <v>0</v>
      </c>
      <c r="P56" s="256"/>
      <c r="Q56" s="256"/>
      <c r="R56" s="256"/>
      <c r="S56" s="256"/>
      <c r="T56" s="257">
        <v>0</v>
      </c>
      <c r="U56" s="258">
        <v>0</v>
      </c>
    </row>
    <row r="57" spans="2:21" ht="15.75" thickBot="1">
      <c r="B57" s="177" t="s">
        <v>58</v>
      </c>
      <c r="C57" s="30"/>
      <c r="D57" s="181"/>
      <c r="E57" s="30"/>
      <c r="F57" s="30"/>
      <c r="G57" s="233">
        <v>0</v>
      </c>
      <c r="H57" s="30"/>
      <c r="I57" s="233">
        <v>0</v>
      </c>
      <c r="J57" s="233">
        <v>0</v>
      </c>
      <c r="K57" s="17">
        <f t="shared" si="2"/>
        <v>0</v>
      </c>
      <c r="L57" s="63"/>
      <c r="M57" s="1"/>
      <c r="N57" s="25" t="s">
        <v>115</v>
      </c>
      <c r="O57" s="34">
        <f>+O55-O56</f>
        <v>47854.170000000006</v>
      </c>
      <c r="P57" s="34">
        <f>+P15+P37-P38-P39+P51-P52-P54+P56</f>
        <v>634.0100000000084</v>
      </c>
      <c r="Q57" s="34">
        <f>+Q15+Q37-Q38-Q39+Q51-Q52-Q54+Q56</f>
        <v>0</v>
      </c>
      <c r="R57" s="34">
        <f>+R15+R19-R34-R39-R54</f>
        <v>0</v>
      </c>
      <c r="S57" s="34">
        <f>+S15+S19-S34-S39-S54</f>
        <v>0</v>
      </c>
      <c r="T57" s="259">
        <v>0</v>
      </c>
      <c r="U57" s="260">
        <v>0</v>
      </c>
    </row>
    <row r="58" spans="2:21" ht="15.75" thickBot="1">
      <c r="B58" s="29" t="s">
        <v>59</v>
      </c>
      <c r="C58" s="175"/>
      <c r="D58" s="267">
        <v>-92772.49</v>
      </c>
      <c r="E58" s="176"/>
      <c r="F58" s="32"/>
      <c r="G58" s="158">
        <v>-677.13</v>
      </c>
      <c r="H58" s="32"/>
      <c r="I58" s="266">
        <v>0</v>
      </c>
      <c r="J58" s="266">
        <v>0</v>
      </c>
      <c r="K58" s="33">
        <f t="shared" si="2"/>
        <v>0</v>
      </c>
      <c r="L58" s="63"/>
      <c r="M58" s="1"/>
    </row>
    <row r="59" spans="2:21">
      <c r="B59" s="1"/>
      <c r="C59" s="1"/>
      <c r="D59" s="1"/>
      <c r="E59" s="1"/>
      <c r="F59" s="1"/>
      <c r="G59" s="1"/>
      <c r="H59" s="1"/>
      <c r="I59" s="1"/>
      <c r="J59" s="1"/>
      <c r="K59" s="1"/>
      <c r="L59" s="64"/>
      <c r="M59" s="1"/>
    </row>
    <row r="60" spans="2:21">
      <c r="B60" s="1"/>
      <c r="C60" s="1"/>
      <c r="D60" s="1"/>
      <c r="E60" s="1"/>
      <c r="F60" s="1"/>
      <c r="G60" s="1"/>
      <c r="H60" s="1"/>
      <c r="I60" s="1"/>
      <c r="J60" s="1"/>
      <c r="K60" s="1"/>
      <c r="L60" s="1"/>
      <c r="M60" s="1"/>
    </row>
    <row r="62" spans="2:21" ht="18.75">
      <c r="B62" s="240" t="s">
        <v>118</v>
      </c>
      <c r="C62" s="240"/>
      <c r="D62" s="240"/>
      <c r="N62" s="240" t="s">
        <v>140</v>
      </c>
      <c r="O62" s="240"/>
      <c r="P62" s="240"/>
      <c r="Q62" s="240"/>
      <c r="R62" s="240"/>
    </row>
    <row r="63" spans="2:21">
      <c r="B63" s="35"/>
      <c r="C63" s="35"/>
      <c r="D63" s="35"/>
      <c r="N63" s="49"/>
      <c r="O63" s="49"/>
      <c r="P63" s="49"/>
      <c r="Q63" s="49"/>
      <c r="R63" s="49"/>
    </row>
    <row r="64" spans="2:21" ht="15.75" thickBot="1">
      <c r="B64" s="274" t="s">
        <v>1</v>
      </c>
      <c r="C64" s="274"/>
      <c r="D64" s="274"/>
      <c r="N64" s="274" t="s">
        <v>1</v>
      </c>
      <c r="O64" s="274"/>
      <c r="P64" s="274"/>
      <c r="Q64" s="274"/>
      <c r="R64" s="274"/>
    </row>
    <row r="65" spans="2:18">
      <c r="B65" s="275" t="s">
        <v>119</v>
      </c>
      <c r="C65" s="276" t="s">
        <v>120</v>
      </c>
      <c r="D65" s="278" t="s">
        <v>3</v>
      </c>
      <c r="F65" s="282" t="s">
        <v>171</v>
      </c>
      <c r="G65" s="283"/>
      <c r="H65" s="283"/>
      <c r="I65" s="283"/>
      <c r="J65" s="284"/>
      <c r="N65" s="287" t="s">
        <v>61</v>
      </c>
      <c r="O65" s="290" t="s">
        <v>141</v>
      </c>
      <c r="P65" s="291"/>
      <c r="Q65" s="291"/>
      <c r="R65" s="292"/>
    </row>
    <row r="66" spans="2:18">
      <c r="B66" s="265"/>
      <c r="C66" s="277"/>
      <c r="D66" s="237"/>
      <c r="F66" s="57" t="s">
        <v>184</v>
      </c>
      <c r="G66" s="220" t="s">
        <v>186</v>
      </c>
      <c r="H66" s="220"/>
      <c r="I66" s="220" t="s">
        <v>172</v>
      </c>
      <c r="J66" s="273"/>
      <c r="N66" s="288"/>
      <c r="O66" s="289" t="s">
        <v>120</v>
      </c>
      <c r="P66" s="289" t="s">
        <v>3</v>
      </c>
      <c r="Q66" s="289" t="s">
        <v>5</v>
      </c>
      <c r="R66" s="55" t="s">
        <v>6</v>
      </c>
    </row>
    <row r="67" spans="2:18">
      <c r="B67" s="37" t="s">
        <v>121</v>
      </c>
      <c r="C67" s="38">
        <f>+C68-C69</f>
        <v>8024.9599999999919</v>
      </c>
      <c r="D67" s="39">
        <f>+D68-D69</f>
        <v>150145.24</v>
      </c>
      <c r="F67" s="57" t="s">
        <v>187</v>
      </c>
      <c r="G67" s="231" t="s">
        <v>300</v>
      </c>
      <c r="H67" s="231"/>
      <c r="I67" s="281">
        <v>0.5</v>
      </c>
      <c r="J67" s="273"/>
      <c r="N67" s="184" t="s">
        <v>142</v>
      </c>
      <c r="O67" s="10">
        <v>0</v>
      </c>
      <c r="P67" s="10">
        <v>0</v>
      </c>
      <c r="Q67" s="10">
        <v>0</v>
      </c>
      <c r="R67" s="185">
        <v>0</v>
      </c>
    </row>
    <row r="68" spans="2:18">
      <c r="B68" s="40" t="s">
        <v>122</v>
      </c>
      <c r="C68" s="227">
        <v>236394.53</v>
      </c>
      <c r="D68" s="226">
        <v>194588.65</v>
      </c>
      <c r="F68" s="57" t="s">
        <v>188</v>
      </c>
      <c r="G68" s="231" t="s">
        <v>301</v>
      </c>
      <c r="H68" s="231"/>
      <c r="I68" s="299">
        <v>0.33500000000000002</v>
      </c>
      <c r="J68" s="273"/>
      <c r="N68" s="186" t="s">
        <v>143</v>
      </c>
      <c r="O68" s="224">
        <v>221041.9</v>
      </c>
      <c r="P68" s="152">
        <v>280438.34999999998</v>
      </c>
      <c r="Q68" s="257">
        <v>0</v>
      </c>
      <c r="R68" s="171">
        <f>O68+P68</f>
        <v>501480.25</v>
      </c>
    </row>
    <row r="69" spans="2:18">
      <c r="B69" s="40" t="s">
        <v>123</v>
      </c>
      <c r="C69" s="227">
        <v>228369.57</v>
      </c>
      <c r="D69" s="226">
        <v>44443.41</v>
      </c>
      <c r="F69" s="161" t="s">
        <v>302</v>
      </c>
      <c r="G69" s="231" t="s">
        <v>303</v>
      </c>
      <c r="H69" s="231"/>
      <c r="I69" s="281">
        <v>0.14000000000000001</v>
      </c>
      <c r="J69" s="273"/>
      <c r="N69" s="186" t="s">
        <v>144</v>
      </c>
      <c r="O69" s="224">
        <v>207303.26</v>
      </c>
      <c r="P69" s="152">
        <v>41475.57</v>
      </c>
      <c r="Q69" s="257">
        <v>0</v>
      </c>
      <c r="R69" s="171">
        <f>O69+P69</f>
        <v>248778.83000000002</v>
      </c>
    </row>
    <row r="70" spans="2:18">
      <c r="B70" s="41" t="s">
        <v>124</v>
      </c>
      <c r="C70" s="162">
        <f>+SUM(C71:C75)</f>
        <v>16790.75</v>
      </c>
      <c r="D70" s="163">
        <f>+SUM(D71:D75)</f>
        <v>2597.23</v>
      </c>
      <c r="F70" s="268" t="s">
        <v>174</v>
      </c>
      <c r="G70" s="269"/>
      <c r="H70" s="269"/>
      <c r="I70" s="269"/>
      <c r="J70" s="58"/>
      <c r="N70" s="186" t="s">
        <v>145</v>
      </c>
      <c r="O70" s="44">
        <f>O68/O69</f>
        <v>1.0662731497806643</v>
      </c>
      <c r="P70" s="44">
        <f>P68/P69</f>
        <v>6.7615309446018461</v>
      </c>
      <c r="Q70" s="44">
        <v>0</v>
      </c>
      <c r="R70" s="45">
        <f>R68/R69</f>
        <v>2.0157673785988943</v>
      </c>
    </row>
    <row r="71" spans="2:18">
      <c r="B71" s="40" t="s">
        <v>125</v>
      </c>
      <c r="C71" s="279">
        <v>4084.01</v>
      </c>
      <c r="D71" s="280">
        <v>1010.92</v>
      </c>
      <c r="F71" s="57" t="s">
        <v>184</v>
      </c>
      <c r="G71" s="220" t="s">
        <v>186</v>
      </c>
      <c r="H71" s="220"/>
      <c r="I71" s="220" t="s">
        <v>172</v>
      </c>
      <c r="J71" s="273"/>
      <c r="N71" s="187" t="s">
        <v>146</v>
      </c>
      <c r="O71" s="11">
        <v>0</v>
      </c>
      <c r="P71" s="11">
        <v>0</v>
      </c>
      <c r="Q71" s="11">
        <v>0</v>
      </c>
      <c r="R71" s="188">
        <v>0</v>
      </c>
    </row>
    <row r="72" spans="2:18">
      <c r="B72" s="40" t="s">
        <v>126</v>
      </c>
      <c r="C72" s="228">
        <v>201.46</v>
      </c>
      <c r="D72" s="263">
        <v>0</v>
      </c>
      <c r="F72" s="57" t="s">
        <v>187</v>
      </c>
      <c r="G72" s="182" t="s">
        <v>306</v>
      </c>
      <c r="H72" s="66"/>
      <c r="I72" s="220" t="s">
        <v>308</v>
      </c>
      <c r="J72" s="273"/>
      <c r="N72" s="186" t="s">
        <v>147</v>
      </c>
      <c r="O72" s="225">
        <v>186520</v>
      </c>
      <c r="P72" s="14">
        <v>0</v>
      </c>
      <c r="Q72" s="14">
        <v>0</v>
      </c>
      <c r="R72" s="189">
        <v>0</v>
      </c>
    </row>
    <row r="73" spans="2:18">
      <c r="B73" s="40" t="s">
        <v>127</v>
      </c>
      <c r="C73" s="229">
        <v>2026.33</v>
      </c>
      <c r="D73" s="230">
        <v>1540.04</v>
      </c>
      <c r="F73" s="57" t="s">
        <v>188</v>
      </c>
      <c r="G73" s="183" t="s">
        <v>307</v>
      </c>
      <c r="H73" s="174"/>
      <c r="I73" s="220" t="s">
        <v>309</v>
      </c>
      <c r="J73" s="273"/>
      <c r="N73" s="186" t="s">
        <v>148</v>
      </c>
      <c r="O73" s="225">
        <v>67491</v>
      </c>
      <c r="P73" s="14">
        <v>0</v>
      </c>
      <c r="Q73" s="14">
        <v>0</v>
      </c>
      <c r="R73" s="189">
        <v>0</v>
      </c>
    </row>
    <row r="74" spans="2:18">
      <c r="B74" s="40" t="s">
        <v>128</v>
      </c>
      <c r="C74" s="285">
        <v>10300.94</v>
      </c>
      <c r="D74" s="164"/>
      <c r="F74" s="57"/>
      <c r="G74" s="66"/>
      <c r="H74" s="66"/>
      <c r="I74" s="66"/>
      <c r="J74" s="56"/>
      <c r="N74" s="186" t="s">
        <v>149</v>
      </c>
      <c r="O74" s="225">
        <v>2173</v>
      </c>
      <c r="P74" s="14">
        <v>0</v>
      </c>
      <c r="Q74" s="14">
        <v>0</v>
      </c>
      <c r="R74" s="189">
        <v>0</v>
      </c>
    </row>
    <row r="75" spans="2:18">
      <c r="B75" s="40" t="s">
        <v>129</v>
      </c>
      <c r="C75" s="285">
        <v>178.01</v>
      </c>
      <c r="D75" s="286">
        <v>46.27</v>
      </c>
      <c r="F75" s="268" t="s">
        <v>175</v>
      </c>
      <c r="G75" s="269"/>
      <c r="H75" s="269"/>
      <c r="I75" s="269"/>
      <c r="J75" s="270"/>
      <c r="N75" s="186" t="s">
        <v>150</v>
      </c>
      <c r="O75" s="13">
        <v>267.74</v>
      </c>
      <c r="P75" s="14">
        <v>0</v>
      </c>
      <c r="Q75" s="14">
        <v>0</v>
      </c>
      <c r="R75" s="189">
        <v>0</v>
      </c>
    </row>
    <row r="76" spans="2:18">
      <c r="B76" s="43" t="s">
        <v>130</v>
      </c>
      <c r="C76" s="16"/>
      <c r="D76" s="42">
        <v>0</v>
      </c>
      <c r="F76" s="57" t="s">
        <v>184</v>
      </c>
      <c r="G76" s="220" t="s">
        <v>186</v>
      </c>
      <c r="H76" s="220"/>
      <c r="I76" s="220" t="s">
        <v>185</v>
      </c>
      <c r="J76" s="273"/>
      <c r="N76" s="187" t="s">
        <v>296</v>
      </c>
      <c r="O76" s="154"/>
      <c r="P76" s="155"/>
      <c r="Q76" s="155"/>
      <c r="R76" s="190"/>
    </row>
    <row r="77" spans="2:18">
      <c r="B77" s="60" t="s">
        <v>131</v>
      </c>
      <c r="C77" s="16"/>
      <c r="D77" s="262"/>
      <c r="F77" s="57" t="s">
        <v>187</v>
      </c>
      <c r="G77" s="195" t="s">
        <v>314</v>
      </c>
      <c r="H77" s="66"/>
      <c r="I77" s="231" t="s">
        <v>282</v>
      </c>
      <c r="J77" s="298"/>
      <c r="N77" s="186" t="s">
        <v>151</v>
      </c>
      <c r="O77" s="152">
        <v>3047.32</v>
      </c>
      <c r="P77" s="152">
        <v>16817.3</v>
      </c>
      <c r="Q77" s="257">
        <v>0</v>
      </c>
      <c r="R77" s="171">
        <f>O77+P77</f>
        <v>19864.62</v>
      </c>
    </row>
    <row r="78" spans="2:18">
      <c r="B78" s="60" t="s">
        <v>132</v>
      </c>
      <c r="C78" s="16"/>
      <c r="D78" s="262">
        <v>0</v>
      </c>
      <c r="F78" s="57" t="s">
        <v>188</v>
      </c>
      <c r="G78" s="195" t="s">
        <v>315</v>
      </c>
      <c r="H78" s="66"/>
      <c r="I78" s="231" t="s">
        <v>318</v>
      </c>
      <c r="J78" s="298"/>
      <c r="N78" s="186" t="s">
        <v>152</v>
      </c>
      <c r="O78" s="191">
        <v>18989.04</v>
      </c>
      <c r="P78" s="191">
        <v>19778.59</v>
      </c>
      <c r="Q78" s="293">
        <v>0</v>
      </c>
      <c r="R78" s="192">
        <f>O78+P78</f>
        <v>38767.630000000005</v>
      </c>
    </row>
    <row r="79" spans="2:18">
      <c r="B79" s="60" t="s">
        <v>133</v>
      </c>
      <c r="C79" s="16"/>
      <c r="D79" s="262">
        <v>0</v>
      </c>
      <c r="F79" s="165" t="s">
        <v>302</v>
      </c>
      <c r="G79" s="195" t="s">
        <v>316</v>
      </c>
      <c r="H79" s="166"/>
      <c r="I79" s="231" t="s">
        <v>283</v>
      </c>
      <c r="J79" s="298"/>
      <c r="N79" s="186" t="s">
        <v>145</v>
      </c>
      <c r="O79" s="44">
        <f>O77/O78</f>
        <v>0.16047783352923581</v>
      </c>
      <c r="P79" s="44">
        <f>P77/P78</f>
        <v>0.85027800262809428</v>
      </c>
      <c r="Q79" s="44">
        <v>0</v>
      </c>
      <c r="R79" s="45">
        <f>R77/R78</f>
        <v>0.51240222835391269</v>
      </c>
    </row>
    <row r="80" spans="2:18">
      <c r="B80" s="43" t="s">
        <v>134</v>
      </c>
      <c r="C80" s="16"/>
      <c r="D80" s="262">
        <v>0</v>
      </c>
      <c r="F80" s="194" t="s">
        <v>313</v>
      </c>
      <c r="G80" s="193" t="s">
        <v>317</v>
      </c>
      <c r="H80" s="193"/>
      <c r="I80" s="301" t="s">
        <v>283</v>
      </c>
      <c r="J80" s="302"/>
      <c r="N80" s="187" t="s">
        <v>153</v>
      </c>
      <c r="O80" s="11">
        <v>0</v>
      </c>
      <c r="P80" s="11">
        <v>0</v>
      </c>
      <c r="Q80" s="11">
        <v>0</v>
      </c>
      <c r="R80" s="188">
        <v>0</v>
      </c>
    </row>
    <row r="81" spans="2:18">
      <c r="B81" s="43" t="s">
        <v>135</v>
      </c>
      <c r="C81" s="16"/>
      <c r="D81" s="262">
        <v>0</v>
      </c>
      <c r="F81" s="165"/>
      <c r="G81" s="166"/>
      <c r="H81" s="166"/>
      <c r="I81" s="166"/>
      <c r="J81" s="172"/>
      <c r="N81" s="186" t="s">
        <v>154</v>
      </c>
      <c r="O81" s="294">
        <v>41164</v>
      </c>
      <c r="P81" s="14">
        <v>0</v>
      </c>
      <c r="Q81" s="14">
        <v>0</v>
      </c>
      <c r="R81" s="189">
        <v>0</v>
      </c>
    </row>
    <row r="82" spans="2:18" ht="29.25" customHeight="1">
      <c r="B82" s="41" t="s">
        <v>181</v>
      </c>
      <c r="C82" s="44">
        <f>IFERROR((C67/C70),0)</f>
        <v>0.47793934160177431</v>
      </c>
      <c r="D82" s="45">
        <f>IFERROR((D67/D70),0)</f>
        <v>57.809758858476144</v>
      </c>
      <c r="F82" s="268" t="s">
        <v>173</v>
      </c>
      <c r="G82" s="269"/>
      <c r="H82" s="269"/>
      <c r="I82" s="269"/>
      <c r="J82" s="270"/>
      <c r="N82" s="186" t="s">
        <v>155</v>
      </c>
      <c r="O82" s="294">
        <v>51548.17</v>
      </c>
      <c r="P82" s="14">
        <v>0</v>
      </c>
      <c r="Q82" s="14">
        <v>0</v>
      </c>
      <c r="R82" s="189">
        <v>0</v>
      </c>
    </row>
    <row r="83" spans="2:18">
      <c r="B83" s="41" t="s">
        <v>183</v>
      </c>
      <c r="C83" s="141">
        <v>0.8</v>
      </c>
      <c r="D83" s="300">
        <v>0</v>
      </c>
      <c r="F83" s="165" t="s">
        <v>184</v>
      </c>
      <c r="G83" s="166" t="s">
        <v>186</v>
      </c>
      <c r="H83" s="166"/>
      <c r="I83" s="166" t="s">
        <v>185</v>
      </c>
      <c r="J83" s="172"/>
      <c r="N83" s="186" t="s">
        <v>145</v>
      </c>
      <c r="O83" s="44">
        <f>O81/O82</f>
        <v>0.79855405148233194</v>
      </c>
      <c r="P83" s="14">
        <v>0</v>
      </c>
      <c r="Q83" s="14">
        <v>0</v>
      </c>
      <c r="R83" s="189">
        <v>0</v>
      </c>
    </row>
    <row r="84" spans="2:18">
      <c r="B84" s="41" t="s">
        <v>182</v>
      </c>
      <c r="C84" s="141">
        <v>0.6</v>
      </c>
      <c r="D84" s="300">
        <v>0</v>
      </c>
      <c r="F84" s="165" t="s">
        <v>187</v>
      </c>
      <c r="G84" s="173" t="s">
        <v>304</v>
      </c>
      <c r="H84" s="166"/>
      <c r="I84" s="166" t="s">
        <v>281</v>
      </c>
      <c r="J84" s="172"/>
      <c r="N84" s="187" t="s">
        <v>156</v>
      </c>
      <c r="O84" s="11">
        <v>0</v>
      </c>
      <c r="P84" s="11">
        <v>0</v>
      </c>
      <c r="Q84" s="11">
        <v>0</v>
      </c>
      <c r="R84" s="188">
        <v>0</v>
      </c>
    </row>
    <row r="85" spans="2:18" ht="30">
      <c r="B85" s="41" t="s">
        <v>136</v>
      </c>
      <c r="C85" s="13">
        <f>MAX(0,MAX(C86,C87))</f>
        <v>5407.6400000000085</v>
      </c>
      <c r="D85" s="42">
        <f>MAX(D86,D87)</f>
        <v>5407.6400000000085</v>
      </c>
      <c r="F85" s="165" t="s">
        <v>188</v>
      </c>
      <c r="G85" s="173" t="s">
        <v>305</v>
      </c>
      <c r="H85" s="166"/>
      <c r="I85" s="166" t="s">
        <v>287</v>
      </c>
      <c r="J85" s="172"/>
      <c r="N85" s="186" t="s">
        <v>157</v>
      </c>
      <c r="O85" s="295">
        <v>8702.1</v>
      </c>
      <c r="P85" s="271">
        <v>242917.73</v>
      </c>
      <c r="Q85" s="257">
        <v>0</v>
      </c>
      <c r="R85" s="171">
        <f>O85+P85</f>
        <v>251619.83000000002</v>
      </c>
    </row>
    <row r="86" spans="2:18">
      <c r="B86" s="40" t="s">
        <v>137</v>
      </c>
      <c r="C86" s="13">
        <f>MAX((C83-C82)*C70,0)</f>
        <v>5407.6400000000085</v>
      </c>
      <c r="D86" s="42">
        <f>+C86</f>
        <v>5407.6400000000085</v>
      </c>
      <c r="F86" s="165"/>
      <c r="G86" s="166"/>
      <c r="H86" s="166"/>
      <c r="I86" s="166"/>
      <c r="J86" s="172"/>
      <c r="N86" s="186" t="s">
        <v>158</v>
      </c>
      <c r="O86" s="295">
        <v>7426.23</v>
      </c>
      <c r="P86" s="271">
        <v>195063.56</v>
      </c>
      <c r="Q86" s="257">
        <v>0</v>
      </c>
      <c r="R86" s="171">
        <f>O86+P86</f>
        <v>202489.79</v>
      </c>
    </row>
    <row r="87" spans="2:18">
      <c r="B87" s="40" t="s">
        <v>138</v>
      </c>
      <c r="C87" s="257">
        <v>0</v>
      </c>
      <c r="D87" s="42">
        <f>+C87</f>
        <v>0</v>
      </c>
      <c r="F87" s="168" t="s">
        <v>176</v>
      </c>
      <c r="G87" s="169"/>
      <c r="H87" s="169"/>
      <c r="I87" s="169"/>
      <c r="J87" s="170"/>
      <c r="N87" s="186" t="s">
        <v>159</v>
      </c>
      <c r="O87" s="13">
        <v>1275.8699999999999</v>
      </c>
      <c r="P87" s="13">
        <v>47854.17</v>
      </c>
      <c r="Q87" s="13">
        <v>0</v>
      </c>
      <c r="R87" s="42">
        <v>49130.04</v>
      </c>
    </row>
    <row r="88" spans="2:18" ht="30.75" customHeight="1" thickBot="1">
      <c r="B88" s="46" t="s">
        <v>139</v>
      </c>
      <c r="C88" s="47">
        <f>IFERROR(((C67+C85)/C70),0)</f>
        <v>0.8</v>
      </c>
      <c r="D88" s="48">
        <f>IFERROR(((D67-D85)/D70),0)</f>
        <v>55.727679104276469</v>
      </c>
      <c r="F88" s="165" t="s">
        <v>184</v>
      </c>
      <c r="G88" s="166" t="s">
        <v>186</v>
      </c>
      <c r="H88" s="166"/>
      <c r="I88" s="166" t="s">
        <v>185</v>
      </c>
      <c r="J88" s="172"/>
      <c r="N88" s="186" t="s">
        <v>160</v>
      </c>
      <c r="O88" s="44">
        <f>O87/O86</f>
        <v>0.17180588266186206</v>
      </c>
      <c r="P88" s="44">
        <f>P87/P86</f>
        <v>0.24532603629299085</v>
      </c>
      <c r="Q88" s="44">
        <v>0</v>
      </c>
      <c r="R88" s="45">
        <f>R87/R86</f>
        <v>0.24262971481179371</v>
      </c>
    </row>
    <row r="89" spans="2:18">
      <c r="B89" s="35"/>
      <c r="C89" s="35"/>
      <c r="D89" s="35"/>
      <c r="F89" s="165" t="s">
        <v>187</v>
      </c>
      <c r="G89" s="195" t="s">
        <v>321</v>
      </c>
      <c r="H89" s="166"/>
      <c r="I89" s="195" t="s">
        <v>289</v>
      </c>
      <c r="J89" s="172"/>
      <c r="N89" s="187" t="s">
        <v>161</v>
      </c>
      <c r="O89" s="272"/>
      <c r="P89" s="11">
        <v>0</v>
      </c>
      <c r="Q89" s="11">
        <v>0</v>
      </c>
      <c r="R89" s="188">
        <v>0</v>
      </c>
    </row>
    <row r="90" spans="2:18">
      <c r="F90" s="165" t="s">
        <v>188</v>
      </c>
      <c r="G90" s="195" t="s">
        <v>322</v>
      </c>
      <c r="H90" s="166"/>
      <c r="I90" s="195" t="s">
        <v>326</v>
      </c>
      <c r="J90" s="172"/>
      <c r="N90" s="186" t="s">
        <v>162</v>
      </c>
      <c r="O90" s="14">
        <v>0</v>
      </c>
      <c r="P90" s="14">
        <v>0</v>
      </c>
      <c r="Q90" s="14">
        <v>0</v>
      </c>
      <c r="R90" s="171">
        <v>0</v>
      </c>
    </row>
    <row r="91" spans="2:18">
      <c r="B91" s="296" t="s">
        <v>292</v>
      </c>
      <c r="C91" s="297"/>
      <c r="D91" s="297"/>
      <c r="F91" s="165" t="s">
        <v>302</v>
      </c>
      <c r="G91" s="195" t="s">
        <v>312</v>
      </c>
      <c r="H91" s="166"/>
      <c r="I91" s="195" t="s">
        <v>326</v>
      </c>
      <c r="J91" s="172"/>
      <c r="N91" s="186" t="s">
        <v>163</v>
      </c>
      <c r="O91" s="14">
        <v>0</v>
      </c>
      <c r="P91" s="14">
        <v>0</v>
      </c>
      <c r="Q91" s="14">
        <v>0</v>
      </c>
      <c r="R91" s="171">
        <v>0</v>
      </c>
    </row>
    <row r="92" spans="2:18">
      <c r="B92" s="297"/>
      <c r="C92" s="297"/>
      <c r="D92" s="297"/>
      <c r="F92" s="165" t="s">
        <v>313</v>
      </c>
      <c r="G92" s="195" t="s">
        <v>323</v>
      </c>
      <c r="H92" s="166"/>
      <c r="I92" s="195" t="s">
        <v>326</v>
      </c>
      <c r="J92" s="172"/>
      <c r="N92" s="186" t="s">
        <v>164</v>
      </c>
      <c r="O92" s="14">
        <v>0</v>
      </c>
      <c r="P92" s="14">
        <v>0</v>
      </c>
      <c r="Q92" s="14">
        <v>0</v>
      </c>
      <c r="R92" s="171">
        <v>0</v>
      </c>
    </row>
    <row r="93" spans="2:18">
      <c r="B93" s="297"/>
      <c r="C93" s="297"/>
      <c r="D93" s="297"/>
      <c r="F93" s="165" t="s">
        <v>319</v>
      </c>
      <c r="G93" s="195" t="s">
        <v>324</v>
      </c>
      <c r="H93" s="166"/>
      <c r="I93" s="195" t="s">
        <v>326</v>
      </c>
      <c r="J93" s="172"/>
      <c r="N93" s="186" t="s">
        <v>165</v>
      </c>
      <c r="O93" s="14">
        <v>0</v>
      </c>
      <c r="P93" s="14">
        <v>0</v>
      </c>
      <c r="Q93" s="14">
        <v>0</v>
      </c>
      <c r="R93" s="45">
        <v>0</v>
      </c>
    </row>
    <row r="94" spans="2:18">
      <c r="B94" s="297"/>
      <c r="C94" s="297"/>
      <c r="D94" s="297"/>
      <c r="F94" s="165" t="s">
        <v>320</v>
      </c>
      <c r="G94" s="195" t="s">
        <v>325</v>
      </c>
      <c r="H94" s="166"/>
      <c r="I94" s="195" t="s">
        <v>326</v>
      </c>
      <c r="J94" s="172"/>
      <c r="N94" s="187" t="s">
        <v>166</v>
      </c>
      <c r="O94" s="11">
        <v>0</v>
      </c>
      <c r="P94" s="11">
        <v>0</v>
      </c>
      <c r="Q94" s="11">
        <v>0</v>
      </c>
      <c r="R94" s="188">
        <v>0</v>
      </c>
    </row>
    <row r="95" spans="2:18" ht="15.75" thickBot="1">
      <c r="B95" s="297"/>
      <c r="C95" s="297"/>
      <c r="D95" s="297"/>
      <c r="F95" s="65"/>
      <c r="G95" s="67"/>
      <c r="H95" s="67"/>
      <c r="I95" s="67"/>
      <c r="J95" s="68"/>
      <c r="N95" s="186" t="s">
        <v>167</v>
      </c>
      <c r="O95" s="257">
        <v>228369.57</v>
      </c>
      <c r="P95" s="14">
        <v>0</v>
      </c>
      <c r="Q95" s="14">
        <v>0</v>
      </c>
      <c r="R95" s="189">
        <v>0</v>
      </c>
    </row>
    <row r="96" spans="2:18">
      <c r="B96" s="196" t="s">
        <v>310</v>
      </c>
      <c r="N96" s="186" t="s">
        <v>168</v>
      </c>
      <c r="O96" s="257">
        <v>237071.67</v>
      </c>
      <c r="P96" s="14">
        <v>0</v>
      </c>
      <c r="Q96" s="14">
        <v>0</v>
      </c>
      <c r="R96" s="189">
        <v>0</v>
      </c>
    </row>
    <row r="97" spans="2:18">
      <c r="B97" s="196" t="s">
        <v>189</v>
      </c>
      <c r="N97" s="186" t="s">
        <v>169</v>
      </c>
      <c r="O97" s="13">
        <f>O95/O96</f>
        <v>0.96329337874913523</v>
      </c>
      <c r="P97" s="14">
        <v>0</v>
      </c>
      <c r="Q97" s="14">
        <v>0</v>
      </c>
      <c r="R97" s="189">
        <v>0</v>
      </c>
    </row>
    <row r="98" spans="2:18">
      <c r="B98" s="196" t="s">
        <v>311</v>
      </c>
      <c r="N98" s="5" t="s">
        <v>170</v>
      </c>
      <c r="O98" s="11">
        <v>0</v>
      </c>
      <c r="P98" s="11">
        <v>0</v>
      </c>
      <c r="Q98" s="11">
        <v>0</v>
      </c>
      <c r="R98" s="9">
        <v>0</v>
      </c>
    </row>
    <row r="99" spans="2:18">
      <c r="B99" s="196"/>
      <c r="N99" s="6" t="s">
        <v>167</v>
      </c>
      <c r="O99" s="257">
        <v>0</v>
      </c>
      <c r="P99" s="14">
        <v>0</v>
      </c>
      <c r="Q99" s="14">
        <v>0</v>
      </c>
      <c r="R99" s="36">
        <v>0</v>
      </c>
    </row>
    <row r="100" spans="2:18">
      <c r="B100" s="196"/>
      <c r="N100" s="6" t="s">
        <v>168</v>
      </c>
      <c r="O100" s="257">
        <v>0</v>
      </c>
      <c r="P100" s="14">
        <v>0</v>
      </c>
      <c r="Q100" s="14">
        <v>0</v>
      </c>
      <c r="R100" s="36">
        <v>0</v>
      </c>
    </row>
    <row r="101" spans="2:18" ht="15.75" thickBot="1">
      <c r="B101" s="196"/>
      <c r="N101" s="50" t="s">
        <v>169</v>
      </c>
      <c r="O101" s="52">
        <v>0</v>
      </c>
      <c r="P101" s="53">
        <v>0</v>
      </c>
      <c r="Q101" s="53">
        <v>0</v>
      </c>
      <c r="R101" s="51">
        <v>0</v>
      </c>
    </row>
    <row r="102" spans="2:18">
      <c r="B102" s="196" t="s">
        <v>312</v>
      </c>
    </row>
  </sheetData>
  <mergeCells count="287">
    <mergeCell ref="O41"/>
    <mergeCell ref="O44"/>
    <mergeCell ref="O45"/>
    <mergeCell ref="O46"/>
    <mergeCell ref="O51"/>
    <mergeCell ref="O52"/>
    <mergeCell ref="C55"/>
    <mergeCell ref="D55"/>
    <mergeCell ref="C49"/>
    <mergeCell ref="F49"/>
    <mergeCell ref="H54"/>
    <mergeCell ref="I54"/>
    <mergeCell ref="J54"/>
    <mergeCell ref="E48"/>
    <mergeCell ref="F48"/>
    <mergeCell ref="G48"/>
    <mergeCell ref="J48"/>
    <mergeCell ref="G49"/>
    <mergeCell ref="J49"/>
    <mergeCell ref="C52"/>
    <mergeCell ref="D52"/>
    <mergeCell ref="J52"/>
    <mergeCell ref="F53"/>
    <mergeCell ref="B91:D95"/>
    <mergeCell ref="I77:J77"/>
    <mergeCell ref="I78:J78"/>
    <mergeCell ref="I73:J73"/>
    <mergeCell ref="I72:J72"/>
    <mergeCell ref="I67:J67"/>
    <mergeCell ref="I68:J68"/>
    <mergeCell ref="C87"/>
    <mergeCell ref="D80"/>
    <mergeCell ref="D81"/>
    <mergeCell ref="D83"/>
    <mergeCell ref="D84"/>
    <mergeCell ref="G67:H67"/>
    <mergeCell ref="F82:J82"/>
    <mergeCell ref="I79:J79"/>
    <mergeCell ref="I80:J80"/>
    <mergeCell ref="O99"/>
    <mergeCell ref="O100"/>
    <mergeCell ref="N62:R62"/>
    <mergeCell ref="N64:R64"/>
    <mergeCell ref="Q69"/>
    <mergeCell ref="Q68"/>
    <mergeCell ref="N65:N66"/>
    <mergeCell ref="O66"/>
    <mergeCell ref="P66"/>
    <mergeCell ref="Q66"/>
    <mergeCell ref="O65:R65"/>
    <mergeCell ref="Q77"/>
    <mergeCell ref="Q78"/>
    <mergeCell ref="Q85"/>
    <mergeCell ref="O95"/>
    <mergeCell ref="O96"/>
    <mergeCell ref="Q86"/>
    <mergeCell ref="O81"/>
    <mergeCell ref="O82"/>
    <mergeCell ref="O85"/>
    <mergeCell ref="O86"/>
    <mergeCell ref="P85"/>
    <mergeCell ref="P86"/>
    <mergeCell ref="O89"/>
    <mergeCell ref="G76:H76"/>
    <mergeCell ref="I76:J76"/>
    <mergeCell ref="B62:D62"/>
    <mergeCell ref="B64:D64"/>
    <mergeCell ref="B65:B66"/>
    <mergeCell ref="C65:C66"/>
    <mergeCell ref="D65:D66"/>
    <mergeCell ref="C71"/>
    <mergeCell ref="D71"/>
    <mergeCell ref="C68"/>
    <mergeCell ref="I71:J71"/>
    <mergeCell ref="I69:J69"/>
    <mergeCell ref="F65:J65"/>
    <mergeCell ref="C74"/>
    <mergeCell ref="C75"/>
    <mergeCell ref="D75"/>
    <mergeCell ref="O68"/>
    <mergeCell ref="G66:H66"/>
    <mergeCell ref="G71:H71"/>
    <mergeCell ref="I66:J66"/>
    <mergeCell ref="D77"/>
    <mergeCell ref="D78"/>
    <mergeCell ref="D79"/>
    <mergeCell ref="D72"/>
    <mergeCell ref="N7:N8"/>
    <mergeCell ref="T55"/>
    <mergeCell ref="U55"/>
    <mergeCell ref="I58"/>
    <mergeCell ref="J58"/>
    <mergeCell ref="D58"/>
    <mergeCell ref="J55"/>
    <mergeCell ref="J47"/>
    <mergeCell ref="J46"/>
    <mergeCell ref="J36"/>
    <mergeCell ref="H39"/>
    <mergeCell ref="I39"/>
    <mergeCell ref="J39"/>
    <mergeCell ref="F36"/>
    <mergeCell ref="H36"/>
    <mergeCell ref="F70:I70"/>
    <mergeCell ref="F75:J75"/>
    <mergeCell ref="D49"/>
    <mergeCell ref="E49"/>
    <mergeCell ref="O42"/>
    <mergeCell ref="C56"/>
    <mergeCell ref="D56"/>
    <mergeCell ref="E56"/>
    <mergeCell ref="F56"/>
    <mergeCell ref="S56"/>
    <mergeCell ref="T56"/>
    <mergeCell ref="U56"/>
    <mergeCell ref="T57"/>
    <mergeCell ref="U57"/>
    <mergeCell ref="O56"/>
    <mergeCell ref="P56"/>
    <mergeCell ref="Q56"/>
    <mergeCell ref="R56"/>
    <mergeCell ref="G56"/>
    <mergeCell ref="H56"/>
    <mergeCell ref="I56"/>
    <mergeCell ref="J56"/>
    <mergeCell ref="G57"/>
    <mergeCell ref="I57"/>
    <mergeCell ref="J57"/>
    <mergeCell ref="V3:AB3"/>
    <mergeCell ref="B6:K6"/>
    <mergeCell ref="K7"/>
    <mergeCell ref="K8"/>
    <mergeCell ref="F8"/>
    <mergeCell ref="G8"/>
    <mergeCell ref="E7:G7"/>
    <mergeCell ref="H8"/>
    <mergeCell ref="I8"/>
    <mergeCell ref="H7:I7"/>
    <mergeCell ref="B7:B8"/>
    <mergeCell ref="C8"/>
    <mergeCell ref="D8"/>
    <mergeCell ref="C7:D7"/>
    <mergeCell ref="E8"/>
    <mergeCell ref="B5:K5"/>
    <mergeCell ref="J7:J8"/>
    <mergeCell ref="N6:U6"/>
    <mergeCell ref="H53"/>
    <mergeCell ref="I53"/>
    <mergeCell ref="J53"/>
    <mergeCell ref="C51"/>
    <mergeCell ref="D51"/>
    <mergeCell ref="J51"/>
    <mergeCell ref="C44"/>
    <mergeCell ref="D44"/>
    <mergeCell ref="J44"/>
    <mergeCell ref="J45"/>
    <mergeCell ref="J43"/>
    <mergeCell ref="H40"/>
    <mergeCell ref="I40"/>
    <mergeCell ref="J40"/>
    <mergeCell ref="H41"/>
    <mergeCell ref="I41"/>
    <mergeCell ref="J41"/>
    <mergeCell ref="C40"/>
    <mergeCell ref="D40"/>
    <mergeCell ref="C41"/>
    <mergeCell ref="D41"/>
    <mergeCell ref="C43"/>
    <mergeCell ref="D43"/>
    <mergeCell ref="C36"/>
    <mergeCell ref="J35"/>
    <mergeCell ref="H32"/>
    <mergeCell ref="I32"/>
    <mergeCell ref="J32"/>
    <mergeCell ref="C33"/>
    <mergeCell ref="D33"/>
    <mergeCell ref="J33"/>
    <mergeCell ref="C35"/>
    <mergeCell ref="D35"/>
    <mergeCell ref="H31"/>
    <mergeCell ref="I31"/>
    <mergeCell ref="J31"/>
    <mergeCell ref="C34"/>
    <mergeCell ref="D34"/>
    <mergeCell ref="J34"/>
    <mergeCell ref="G28"/>
    <mergeCell ref="H28"/>
    <mergeCell ref="I28"/>
    <mergeCell ref="J28"/>
    <mergeCell ref="C29"/>
    <mergeCell ref="E29"/>
    <mergeCell ref="F29"/>
    <mergeCell ref="H29"/>
    <mergeCell ref="J29"/>
    <mergeCell ref="C28"/>
    <mergeCell ref="D28"/>
    <mergeCell ref="E28"/>
    <mergeCell ref="F28"/>
    <mergeCell ref="C26"/>
    <mergeCell ref="D26"/>
    <mergeCell ref="J26"/>
    <mergeCell ref="C27"/>
    <mergeCell ref="D27"/>
    <mergeCell ref="J27"/>
    <mergeCell ref="G24"/>
    <mergeCell ref="H24"/>
    <mergeCell ref="I24"/>
    <mergeCell ref="J24"/>
    <mergeCell ref="C25"/>
    <mergeCell ref="D25"/>
    <mergeCell ref="J25"/>
    <mergeCell ref="C24"/>
    <mergeCell ref="D24"/>
    <mergeCell ref="E24"/>
    <mergeCell ref="F24"/>
    <mergeCell ref="G22"/>
    <mergeCell ref="J22"/>
    <mergeCell ref="C23"/>
    <mergeCell ref="D23"/>
    <mergeCell ref="E23"/>
    <mergeCell ref="F23"/>
    <mergeCell ref="G23"/>
    <mergeCell ref="H23"/>
    <mergeCell ref="I23"/>
    <mergeCell ref="J23"/>
    <mergeCell ref="C22"/>
    <mergeCell ref="D22"/>
    <mergeCell ref="E22"/>
    <mergeCell ref="F22"/>
    <mergeCell ref="H20"/>
    <mergeCell ref="I20"/>
    <mergeCell ref="J20"/>
    <mergeCell ref="C21"/>
    <mergeCell ref="D21"/>
    <mergeCell ref="E21"/>
    <mergeCell ref="F21"/>
    <mergeCell ref="G21"/>
    <mergeCell ref="H21"/>
    <mergeCell ref="I21"/>
    <mergeCell ref="J21"/>
    <mergeCell ref="H18"/>
    <mergeCell ref="I18"/>
    <mergeCell ref="J18"/>
    <mergeCell ref="H19"/>
    <mergeCell ref="I19"/>
    <mergeCell ref="J19"/>
    <mergeCell ref="H16"/>
    <mergeCell ref="I16"/>
    <mergeCell ref="J16"/>
    <mergeCell ref="H17"/>
    <mergeCell ref="I17"/>
    <mergeCell ref="J17"/>
    <mergeCell ref="H14"/>
    <mergeCell ref="I14"/>
    <mergeCell ref="J14"/>
    <mergeCell ref="H15"/>
    <mergeCell ref="I15"/>
    <mergeCell ref="J15"/>
    <mergeCell ref="H12"/>
    <mergeCell ref="I12"/>
    <mergeCell ref="J12"/>
    <mergeCell ref="H13"/>
    <mergeCell ref="J13"/>
    <mergeCell ref="B1:U1"/>
    <mergeCell ref="B2:U2"/>
    <mergeCell ref="H11"/>
    <mergeCell ref="I11"/>
    <mergeCell ref="J11"/>
    <mergeCell ref="O7:O8"/>
    <mergeCell ref="P7:P8"/>
    <mergeCell ref="Q7:Q8"/>
    <mergeCell ref="T7:T8"/>
    <mergeCell ref="U7:U8"/>
    <mergeCell ref="R7:S7"/>
    <mergeCell ref="N5:U5"/>
    <mergeCell ref="B3:U3"/>
    <mergeCell ref="O69"/>
    <mergeCell ref="O72"/>
    <mergeCell ref="O73"/>
    <mergeCell ref="O74"/>
    <mergeCell ref="D68"/>
    <mergeCell ref="C69"/>
    <mergeCell ref="D69"/>
    <mergeCell ref="C72"/>
    <mergeCell ref="C73"/>
    <mergeCell ref="D73"/>
    <mergeCell ref="G68:H68"/>
    <mergeCell ref="G69:H69"/>
  </mergeCells>
  <dataValidations count="1">
    <dataValidation type="decimal" showErrorMessage="1" errorTitle="Kesalahan Jenis Data" error="Data yang dimasukkan harus berupa Angka!" sqref="C83:C84 O77:P78 P68:P69">
      <formula1>-1000000000000000000</formula1>
      <formula2>1000000000000000000</formula2>
    </dataValidation>
  </dataValidations>
  <pageMargins left="0.70866141732283472" right="0.70866141732283472" top="0.74803149606299213" bottom="0.74803149606299213" header="0.31496062992125984" footer="0.31496062992125984"/>
  <pageSetup paperSize="11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Tahunan</vt:lpstr>
      <vt:lpstr>Triwulanan</vt:lpstr>
      <vt:lpstr>Tahunan!Print_Area</vt:lpstr>
      <vt:lpstr>Triwulanan!Print_Area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Iwan Saputra</dc:creator>
  <cp:lastModifiedBy>andy</cp:lastModifiedBy>
  <cp:lastPrinted>2017-10-26T10:54:58Z</cp:lastPrinted>
  <dcterms:created xsi:type="dcterms:W3CDTF">2017-10-06T03:40:09Z</dcterms:created>
  <dcterms:modified xsi:type="dcterms:W3CDTF">2017-10-30T03:32:42Z</dcterms:modified>
</cp:coreProperties>
</file>